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izvješća\"/>
    </mc:Choice>
  </mc:AlternateContent>
  <xr:revisionPtr revIDLastSave="0" documentId="8_{6DC42258-26EC-43A9-86AC-DAE3392416ED}" xr6:coauthVersionLast="47" xr6:coauthVersionMax="47" xr10:uidLastSave="{00000000-0000-0000-0000-000000000000}"/>
  <bookViews>
    <workbookView xWindow="-120" yWindow="-120" windowWidth="20730" windowHeight="111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D1542" i="1"/>
  <c r="C1543" i="1"/>
  <c r="D1543" i="1"/>
  <c r="C1544" i="1"/>
  <c r="J1544" i="1" s="1"/>
  <c r="D1544" i="1"/>
  <c r="C1545" i="1"/>
  <c r="D1545" i="1"/>
  <c r="C1546" i="1"/>
  <c r="D1546" i="1"/>
  <c r="C1548" i="1"/>
  <c r="H1548" i="1" s="1"/>
  <c r="D1548" i="1"/>
  <c r="G1548" i="1"/>
  <c r="J1548" i="1"/>
  <c r="C1549" i="1"/>
  <c r="D1549" i="1"/>
  <c r="C1550" i="1"/>
  <c r="D1550" i="1"/>
  <c r="C1551" i="1"/>
  <c r="D1551" i="1"/>
  <c r="C1552" i="1"/>
  <c r="H1552" i="1" s="1"/>
  <c r="D1552" i="1"/>
  <c r="G1552" i="1"/>
  <c r="J1552" i="1"/>
  <c r="C1553" i="1"/>
  <c r="D1553" i="1"/>
  <c r="C1554" i="1"/>
  <c r="D1554" i="1"/>
  <c r="C1557" i="1"/>
  <c r="D1557" i="1"/>
  <c r="C1558" i="1"/>
  <c r="H1558" i="1" s="1"/>
  <c r="D1558" i="1"/>
  <c r="G1558" i="1"/>
  <c r="J1558" i="1"/>
  <c r="C1559" i="1"/>
  <c r="D1559" i="1"/>
  <c r="C1560" i="1"/>
  <c r="D1560" i="1"/>
  <c r="C1561" i="1"/>
  <c r="D1561" i="1"/>
  <c r="C1562" i="1"/>
  <c r="H1562" i="1" s="1"/>
  <c r="D1562" i="1"/>
  <c r="G1562" i="1"/>
  <c r="J1562" i="1"/>
  <c r="C1564" i="1"/>
  <c r="D1564" i="1"/>
  <c r="H1564" i="1"/>
  <c r="C1565" i="1"/>
  <c r="H1565" i="1" s="1"/>
  <c r="D1565" i="1"/>
  <c r="C1566" i="1"/>
  <c r="H1566" i="1" s="1"/>
  <c r="D1566" i="1"/>
  <c r="C1567" i="1"/>
  <c r="D1567" i="1"/>
  <c r="C1568" i="1"/>
  <c r="D1568" i="1"/>
  <c r="H1568" i="1"/>
  <c r="C1569" i="1"/>
  <c r="H1569" i="1" s="1"/>
  <c r="D1569" i="1"/>
  <c r="C1570" i="1"/>
  <c r="H1570" i="1" s="1"/>
  <c r="D1570" i="1"/>
  <c r="C1573" i="1"/>
  <c r="D1573" i="1"/>
  <c r="C1574" i="1"/>
  <c r="D1574" i="1"/>
  <c r="H1574" i="1"/>
  <c r="C1575" i="1"/>
  <c r="H1575" i="1" s="1"/>
  <c r="D1575" i="1"/>
  <c r="C1576" i="1"/>
  <c r="H1576" i="1" s="1"/>
  <c r="D1576" i="1"/>
  <c r="C1578" i="1"/>
  <c r="D1578" i="1"/>
  <c r="C1579" i="1"/>
  <c r="D1579" i="1"/>
  <c r="C1580" i="1"/>
  <c r="H1580" i="1" s="1"/>
  <c r="D1580" i="1"/>
  <c r="J1580" i="1"/>
  <c r="C1581" i="1"/>
  <c r="D1581" i="1"/>
  <c r="C1582" i="1"/>
  <c r="G1582" i="1" s="1"/>
  <c r="C1584" i="1"/>
  <c r="C1586" i="1"/>
  <c r="G1586" i="1" s="1"/>
  <c r="C1587" i="1"/>
  <c r="C1588" i="1"/>
  <c r="G1588" i="1" s="1"/>
  <c r="H1588" i="1"/>
  <c r="C1589" i="1"/>
  <c r="H1589" i="1" s="1"/>
  <c r="C1590" i="1"/>
  <c r="G1590" i="1"/>
  <c r="H1590" i="1"/>
  <c r="C1591" i="1"/>
  <c r="G1591" i="1" s="1"/>
  <c r="H1591" i="1"/>
  <c r="C1592" i="1"/>
  <c r="G1592" i="1" s="1"/>
  <c r="C1593" i="1"/>
  <c r="H1593" i="1" s="1"/>
  <c r="G1593" i="1"/>
  <c r="C1594" i="1"/>
  <c r="G1594" i="1" s="1"/>
  <c r="C1596" i="1"/>
  <c r="G1596" i="1" s="1"/>
  <c r="C1597" i="1"/>
  <c r="H1597" i="1" s="1"/>
  <c r="C1598" i="1"/>
  <c r="G1598" i="1" s="1"/>
  <c r="C1599" i="1"/>
  <c r="G1599" i="1"/>
  <c r="H1599" i="1"/>
  <c r="C1600" i="1"/>
  <c r="G1600" i="1" s="1"/>
  <c r="C1601" i="1"/>
  <c r="H1601" i="1" s="1"/>
  <c r="C1603" i="1"/>
  <c r="C1605" i="1"/>
  <c r="H1605" i="1" s="1"/>
  <c r="C1606" i="1"/>
  <c r="G1606" i="1" s="1"/>
  <c r="C1607" i="1"/>
  <c r="G1607" i="1" s="1"/>
  <c r="C1608" i="1"/>
  <c r="G1608" i="1" s="1"/>
  <c r="C1609" i="1"/>
  <c r="H1609" i="1" s="1"/>
  <c r="C1610" i="1"/>
  <c r="G1610" i="1" s="1"/>
  <c r="C1611" i="1"/>
  <c r="C1612" i="1"/>
  <c r="G1612" i="1" s="1"/>
  <c r="C1613" i="1"/>
  <c r="H1613" i="1" s="1"/>
  <c r="C1615" i="1"/>
  <c r="G1615" i="1" s="1"/>
  <c r="C1616" i="1"/>
  <c r="G1616" i="1" s="1"/>
  <c r="C1617" i="1"/>
  <c r="H1617" i="1" s="1"/>
  <c r="C1618" i="1"/>
  <c r="G1618" i="1" s="1"/>
  <c r="C1619" i="1"/>
  <c r="C1620" i="1"/>
  <c r="G1620" i="1" s="1"/>
  <c r="C1624" i="1"/>
  <c r="C1625" i="1"/>
  <c r="H1625" i="1" s="1"/>
  <c r="G1625" i="1"/>
  <c r="C1626" i="1"/>
  <c r="C1627" i="1"/>
  <c r="G1627" i="1" s="1"/>
  <c r="H1627" i="1"/>
  <c r="C1630" i="1"/>
  <c r="G1630" i="1" s="1"/>
  <c r="C1631" i="1"/>
  <c r="C1632" i="1"/>
  <c r="G1632" i="1" s="1"/>
  <c r="H1632" i="1"/>
  <c r="C1633" i="1"/>
  <c r="G1633" i="1" s="1"/>
  <c r="C1635" i="1"/>
  <c r="H1635" i="1" s="1"/>
  <c r="C1636" i="1"/>
  <c r="G1636" i="1" s="1"/>
  <c r="C1637" i="1"/>
  <c r="G1637" i="1" s="1"/>
  <c r="H1637" i="1"/>
  <c r="C1638" i="1"/>
  <c r="G1638" i="1" s="1"/>
  <c r="C1640" i="1"/>
  <c r="G1640" i="1" s="1"/>
  <c r="C1641" i="1"/>
  <c r="C1642" i="1"/>
  <c r="G1642" i="1" s="1"/>
  <c r="H1642" i="1"/>
  <c r="C1643" i="1"/>
  <c r="H1643" i="1" s="1"/>
  <c r="C1645" i="1"/>
  <c r="G1645" i="1"/>
  <c r="H1645" i="1"/>
  <c r="C1646" i="1"/>
  <c r="G1646" i="1" s="1"/>
  <c r="H1646" i="1"/>
  <c r="C1647" i="1"/>
  <c r="C1648" i="1"/>
  <c r="G1648" i="1" s="1"/>
  <c r="C1650" i="1"/>
  <c r="G1650" i="1" s="1"/>
  <c r="H1650" i="1"/>
  <c r="C1651" i="1"/>
  <c r="H1651" i="1" s="1"/>
  <c r="C1652" i="1"/>
  <c r="G1652" i="1" s="1"/>
  <c r="C1653" i="1"/>
  <c r="C1655" i="1"/>
  <c r="H1655" i="1" s="1"/>
  <c r="G1655" i="1"/>
  <c r="C1656" i="1"/>
  <c r="G1656" i="1" s="1"/>
  <c r="C1657" i="1"/>
  <c r="G1657" i="1"/>
  <c r="H1657" i="1"/>
  <c r="C1658" i="1"/>
  <c r="G1658" i="1" s="1"/>
  <c r="C1660" i="1"/>
  <c r="G1660" i="1" s="1"/>
  <c r="C1661" i="1"/>
  <c r="C1662" i="1"/>
  <c r="G1662" i="1" s="1"/>
  <c r="H1662" i="1"/>
  <c r="C1663" i="1"/>
  <c r="H1663" i="1" s="1"/>
  <c r="C1665" i="1"/>
  <c r="G1665" i="1"/>
  <c r="H1665" i="1"/>
  <c r="C1666" i="1"/>
  <c r="G1666" i="1" s="1"/>
  <c r="H1666" i="1"/>
  <c r="C1667" i="1"/>
  <c r="C1668" i="1"/>
  <c r="G1668" i="1" s="1"/>
  <c r="C1670" i="1"/>
  <c r="G1670" i="1" s="1"/>
  <c r="H1670" i="1"/>
  <c r="C1671" i="1"/>
  <c r="H1671" i="1" s="1"/>
  <c r="C1672" i="1"/>
  <c r="G1672" i="1" s="1"/>
  <c r="C1673" i="1"/>
  <c r="C1675" i="1"/>
  <c r="H1675" i="1" s="1"/>
  <c r="G1675" i="1"/>
  <c r="C1676" i="1"/>
  <c r="G1676" i="1" s="1"/>
  <c r="C1677" i="1"/>
  <c r="G1677" i="1"/>
  <c r="H1677" i="1"/>
  <c r="C1678" i="1"/>
  <c r="G1678" i="1" s="1"/>
  <c r="C1679" i="1"/>
  <c r="H1679" i="1" s="1"/>
  <c r="G1679" i="1"/>
  <c r="C1680" i="1"/>
  <c r="G1680" i="1" s="1"/>
  <c r="C1682" i="1"/>
  <c r="G1682" i="1" s="1"/>
  <c r="C1683" i="1"/>
  <c r="H1683" i="1" s="1"/>
  <c r="G1683" i="1"/>
  <c r="C1684" i="1"/>
  <c r="G1684" i="1" s="1"/>
  <c r="C1685" i="1"/>
  <c r="G1685" i="1"/>
  <c r="H1685" i="1"/>
  <c r="C1686" i="1"/>
  <c r="G1686" i="1" s="1"/>
  <c r="J1478" i="9"/>
  <c r="L1478" i="9"/>
  <c r="F348" i="9"/>
  <c r="F347" i="9"/>
  <c r="F346" i="9"/>
  <c r="F345" i="9"/>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E331" i="9" s="1"/>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c r="E291" i="9"/>
  <c r="M290" i="9"/>
  <c r="L290" i="9"/>
  <c r="F290" i="9"/>
  <c r="B290" i="9" s="1"/>
  <c r="E290" i="9"/>
  <c r="M289" i="9"/>
  <c r="L289" i="9"/>
  <c r="E289" i="9"/>
  <c r="M288" i="9"/>
  <c r="L288" i="9"/>
  <c r="E288" i="9"/>
  <c r="M287" i="9"/>
  <c r="F287" i="9" s="1"/>
  <c r="L287" i="9"/>
  <c r="E287" i="9"/>
  <c r="M286" i="9"/>
  <c r="F286" i="9" s="1"/>
  <c r="B286" i="9" s="1"/>
  <c r="L286" i="9"/>
  <c r="E286" i="9"/>
  <c r="M285" i="9"/>
  <c r="L285" i="9"/>
  <c r="E285" i="9"/>
  <c r="M284" i="9"/>
  <c r="L284" i="9"/>
  <c r="E284" i="9"/>
  <c r="M283" i="9"/>
  <c r="L283" i="9"/>
  <c r="F283" i="9"/>
  <c r="E283" i="9"/>
  <c r="M282" i="9"/>
  <c r="L282" i="9"/>
  <c r="F282" i="9"/>
  <c r="B282" i="9" s="1"/>
  <c r="E282" i="9"/>
  <c r="M281" i="9"/>
  <c r="L281" i="9"/>
  <c r="F281" i="9" s="1"/>
  <c r="E281" i="9"/>
  <c r="M280" i="9"/>
  <c r="L280" i="9"/>
  <c r="E280" i="9"/>
  <c r="M279" i="9"/>
  <c r="L279" i="9"/>
  <c r="F279" i="9"/>
  <c r="E279" i="9"/>
  <c r="B279" i="9" s="1"/>
  <c r="M278" i="9"/>
  <c r="L278" i="9"/>
  <c r="F278" i="9"/>
  <c r="E278" i="9"/>
  <c r="M277" i="9"/>
  <c r="L277" i="9"/>
  <c r="E277" i="9"/>
  <c r="M276" i="9"/>
  <c r="F276" i="9" s="1"/>
  <c r="B276" i="9" s="1"/>
  <c r="L276" i="9"/>
  <c r="E276" i="9"/>
  <c r="M275" i="9"/>
  <c r="L275" i="9"/>
  <c r="E275" i="9"/>
  <c r="M274" i="9"/>
  <c r="L274" i="9"/>
  <c r="F274" i="9" s="1"/>
  <c r="B274" i="9" s="1"/>
  <c r="E274" i="9"/>
  <c r="M273" i="9"/>
  <c r="L273" i="9"/>
  <c r="E273" i="9"/>
  <c r="M272" i="9"/>
  <c r="L272" i="9"/>
  <c r="E272" i="9"/>
  <c r="M271" i="9"/>
  <c r="L271" i="9"/>
  <c r="F271" i="9"/>
  <c r="E271" i="9"/>
  <c r="M270" i="9"/>
  <c r="L270" i="9"/>
  <c r="F270" i="9"/>
  <c r="B270" i="9" s="1"/>
  <c r="E270" i="9"/>
  <c r="M269" i="9"/>
  <c r="L269" i="9"/>
  <c r="F269" i="9" s="1"/>
  <c r="E269" i="9"/>
  <c r="M268" i="9"/>
  <c r="F268" i="9" s="1"/>
  <c r="L268" i="9"/>
  <c r="E268" i="9"/>
  <c r="M267" i="9"/>
  <c r="L267" i="9"/>
  <c r="F267" i="9" s="1"/>
  <c r="E267" i="9"/>
  <c r="M266" i="9"/>
  <c r="L266" i="9"/>
  <c r="E266" i="9"/>
  <c r="M265" i="9"/>
  <c r="L265" i="9"/>
  <c r="E265" i="9"/>
  <c r="M264" i="9"/>
  <c r="L264" i="9"/>
  <c r="E264" i="9"/>
  <c r="M263" i="9"/>
  <c r="L263" i="9"/>
  <c r="F263" i="9" s="1"/>
  <c r="E263" i="9"/>
  <c r="M262" i="9"/>
  <c r="L262" i="9"/>
  <c r="F262" i="9" s="1"/>
  <c r="B262" i="9" s="1"/>
  <c r="E262" i="9"/>
  <c r="M261" i="9"/>
  <c r="L261" i="9"/>
  <c r="F261" i="9" s="1"/>
  <c r="B261" i="9" s="1"/>
  <c r="E261" i="9"/>
  <c r="M260" i="9"/>
  <c r="L260" i="9"/>
  <c r="E260" i="9"/>
  <c r="M259" i="9"/>
  <c r="L259" i="9"/>
  <c r="F259" i="9"/>
  <c r="E259" i="9"/>
  <c r="B259" i="9" s="1"/>
  <c r="M258" i="9"/>
  <c r="L258" i="9"/>
  <c r="F258" i="9"/>
  <c r="E258" i="9"/>
  <c r="B258" i="9" s="1"/>
  <c r="M257" i="9"/>
  <c r="L257" i="9"/>
  <c r="E257" i="9"/>
  <c r="M256" i="9"/>
  <c r="L256" i="9"/>
  <c r="E256" i="9"/>
  <c r="M255" i="9"/>
  <c r="L255" i="9"/>
  <c r="F255" i="9" s="1"/>
  <c r="E255" i="9"/>
  <c r="M254" i="9"/>
  <c r="L254" i="9"/>
  <c r="F254" i="9" s="1"/>
  <c r="B254" i="9" s="1"/>
  <c r="E254" i="9"/>
  <c r="M253" i="9"/>
  <c r="L253" i="9"/>
  <c r="F253" i="9" s="1"/>
  <c r="B253" i="9" s="1"/>
  <c r="E253" i="9"/>
  <c r="M252" i="9"/>
  <c r="L252" i="9"/>
  <c r="E252" i="9"/>
  <c r="M251" i="9"/>
  <c r="L251" i="9"/>
  <c r="F251" i="9"/>
  <c r="E251" i="9"/>
  <c r="B251" i="9" s="1"/>
  <c r="M250" i="9"/>
  <c r="L250" i="9"/>
  <c r="F250" i="9"/>
  <c r="E250" i="9"/>
  <c r="M249" i="9"/>
  <c r="L249" i="9"/>
  <c r="E249" i="9"/>
  <c r="M248" i="9"/>
  <c r="F248" i="9" s="1"/>
  <c r="B248" i="9" s="1"/>
  <c r="L248" i="9"/>
  <c r="E248" i="9"/>
  <c r="M247" i="9"/>
  <c r="L247" i="9"/>
  <c r="F247" i="9" s="1"/>
  <c r="E247" i="9"/>
  <c r="M246" i="9"/>
  <c r="L246" i="9"/>
  <c r="E246" i="9"/>
  <c r="M245" i="9"/>
  <c r="L245" i="9"/>
  <c r="E245" i="9"/>
  <c r="M244" i="9"/>
  <c r="L244" i="9"/>
  <c r="E244" i="9"/>
  <c r="M243" i="9"/>
  <c r="L243" i="9"/>
  <c r="F243" i="9" s="1"/>
  <c r="E243" i="9"/>
  <c r="M242" i="9"/>
  <c r="L242" i="9"/>
  <c r="F242" i="9" s="1"/>
  <c r="B242" i="9" s="1"/>
  <c r="E242" i="9"/>
  <c r="M241" i="9"/>
  <c r="L241" i="9"/>
  <c r="F241" i="9" s="1"/>
  <c r="B241" i="9" s="1"/>
  <c r="E241" i="9"/>
  <c r="M240" i="9"/>
  <c r="L240" i="9"/>
  <c r="E240" i="9"/>
  <c r="M239" i="9"/>
  <c r="L239" i="9"/>
  <c r="F239" i="9"/>
  <c r="E239" i="9"/>
  <c r="B239" i="9" s="1"/>
  <c r="M238" i="9"/>
  <c r="L238" i="9"/>
  <c r="F238" i="9"/>
  <c r="E238" i="9"/>
  <c r="M237" i="9"/>
  <c r="L237" i="9"/>
  <c r="E237" i="9"/>
  <c r="M236" i="9"/>
  <c r="F236" i="9" s="1"/>
  <c r="B236" i="9" s="1"/>
  <c r="L236" i="9"/>
  <c r="E236" i="9"/>
  <c r="M235" i="9"/>
  <c r="L235" i="9"/>
  <c r="F235" i="9" s="1"/>
  <c r="E235" i="9"/>
  <c r="M234" i="9"/>
  <c r="L234" i="9"/>
  <c r="F234" i="9" s="1"/>
  <c r="B234" i="9" s="1"/>
  <c r="E234" i="9"/>
  <c r="M233" i="9"/>
  <c r="L233" i="9"/>
  <c r="F233" i="9" s="1"/>
  <c r="B233" i="9" s="1"/>
  <c r="E233" i="9"/>
  <c r="M232" i="9"/>
  <c r="L232" i="9"/>
  <c r="E232" i="9"/>
  <c r="M231" i="9"/>
  <c r="L231" i="9"/>
  <c r="F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F171" i="9"/>
  <c r="H170" i="9"/>
  <c r="G170" i="9"/>
  <c r="E170" i="9" s="1"/>
  <c r="F170" i="9"/>
  <c r="H169" i="9"/>
  <c r="E169" i="9" s="1"/>
  <c r="G169" i="9"/>
  <c r="F169" i="9"/>
  <c r="H168" i="9"/>
  <c r="E168" i="9" s="1"/>
  <c r="B168" i="9" s="1"/>
  <c r="G168" i="9"/>
  <c r="F168" i="9"/>
  <c r="H167" i="9"/>
  <c r="G167" i="9"/>
  <c r="F167" i="9"/>
  <c r="H166" i="9"/>
  <c r="G166" i="9"/>
  <c r="F166" i="9"/>
  <c r="H165" i="9"/>
  <c r="G165" i="9"/>
  <c r="E165" i="9" s="1"/>
  <c r="B165" i="9" s="1"/>
  <c r="F165" i="9"/>
  <c r="H164" i="9"/>
  <c r="G164" i="9"/>
  <c r="E164" i="9" s="1"/>
  <c r="F164" i="9"/>
  <c r="H163" i="9"/>
  <c r="G163" i="9"/>
  <c r="E163" i="9" s="1"/>
  <c r="F163" i="9"/>
  <c r="H162" i="9"/>
  <c r="E162" i="9" s="1"/>
  <c r="G162" i="9"/>
  <c r="F162" i="9"/>
  <c r="H161" i="9"/>
  <c r="E161" i="9" s="1"/>
  <c r="B161" i="9" s="1"/>
  <c r="G161" i="9"/>
  <c r="F161" i="9"/>
  <c r="H160" i="9"/>
  <c r="G160" i="9"/>
  <c r="F160" i="9"/>
  <c r="H159" i="9"/>
  <c r="G159" i="9"/>
  <c r="E159" i="9" s="1"/>
  <c r="B159" i="9" s="1"/>
  <c r="F159" i="9"/>
  <c r="H158" i="9"/>
  <c r="G158" i="9"/>
  <c r="F158" i="9"/>
  <c r="H157" i="9"/>
  <c r="G157" i="9"/>
  <c r="E157" i="9" s="1"/>
  <c r="F157" i="9"/>
  <c r="F156" i="9"/>
  <c r="H155" i="9"/>
  <c r="G155" i="9"/>
  <c r="E155" i="9" s="1"/>
  <c r="B155" i="9" s="1"/>
  <c r="F155" i="9"/>
  <c r="H154" i="9"/>
  <c r="G154" i="9"/>
  <c r="F154" i="9"/>
  <c r="H153" i="9"/>
  <c r="G153" i="9"/>
  <c r="E153" i="9" s="1"/>
  <c r="B153" i="9" s="1"/>
  <c r="F153" i="9"/>
  <c r="H152" i="9"/>
  <c r="G152" i="9"/>
  <c r="E152" i="9" s="1"/>
  <c r="F152" i="9"/>
  <c r="H151" i="9"/>
  <c r="G151" i="9"/>
  <c r="F151" i="9"/>
  <c r="H150" i="9"/>
  <c r="E150" i="9" s="1"/>
  <c r="B150" i="9" s="1"/>
  <c r="G150" i="9"/>
  <c r="F150" i="9"/>
  <c r="H149" i="9"/>
  <c r="G149" i="9"/>
  <c r="E149" i="9" s="1"/>
  <c r="B149" i="9" s="1"/>
  <c r="F149" i="9"/>
  <c r="H148" i="9"/>
  <c r="G148" i="9"/>
  <c r="E148" i="9" s="1"/>
  <c r="B148" i="9" s="1"/>
  <c r="F148" i="9"/>
  <c r="H147" i="9"/>
  <c r="G147" i="9"/>
  <c r="E147" i="9" s="1"/>
  <c r="F147" i="9"/>
  <c r="H146" i="9"/>
  <c r="E146" i="9" s="1"/>
  <c r="G146" i="9"/>
  <c r="F146" i="9"/>
  <c r="B146" i="9"/>
  <c r="H145" i="9"/>
  <c r="G145" i="9"/>
  <c r="F145" i="9"/>
  <c r="E145" i="9"/>
  <c r="B145" i="9" s="1"/>
  <c r="H144" i="9"/>
  <c r="G144" i="9"/>
  <c r="F144" i="9"/>
  <c r="H143" i="9"/>
  <c r="G143" i="9"/>
  <c r="F143" i="9"/>
  <c r="H142" i="9"/>
  <c r="G142" i="9"/>
  <c r="F142" i="9"/>
  <c r="H141" i="9"/>
  <c r="G141" i="9"/>
  <c r="E141" i="9" s="1"/>
  <c r="F141" i="9"/>
  <c r="H140" i="9"/>
  <c r="G140" i="9"/>
  <c r="E140" i="9" s="1"/>
  <c r="B140" i="9" s="1"/>
  <c r="F140" i="9"/>
  <c r="H139" i="9"/>
  <c r="G139" i="9"/>
  <c r="F139" i="9"/>
  <c r="H138" i="9"/>
  <c r="E138" i="9" s="1"/>
  <c r="G138" i="9"/>
  <c r="F138" i="9"/>
  <c r="B138" i="9"/>
  <c r="H137" i="9"/>
  <c r="G137" i="9"/>
  <c r="F137" i="9"/>
  <c r="E137" i="9"/>
  <c r="B137" i="9" s="1"/>
  <c r="H136" i="9"/>
  <c r="G136" i="9"/>
  <c r="F136" i="9"/>
  <c r="H135" i="9"/>
  <c r="G135" i="9"/>
  <c r="F135" i="9"/>
  <c r="H134" i="9"/>
  <c r="G134" i="9"/>
  <c r="F134" i="9"/>
  <c r="H133" i="9"/>
  <c r="G133" i="9"/>
  <c r="F133" i="9"/>
  <c r="E133" i="9"/>
  <c r="H132" i="9"/>
  <c r="G132" i="9"/>
  <c r="F132" i="9"/>
  <c r="H131" i="9"/>
  <c r="G131" i="9"/>
  <c r="F131" i="9"/>
  <c r="H130" i="9"/>
  <c r="E130" i="9" s="1"/>
  <c r="B130" i="9" s="1"/>
  <c r="G130" i="9"/>
  <c r="F130" i="9"/>
  <c r="H129" i="9"/>
  <c r="G129" i="9"/>
  <c r="F129" i="9"/>
  <c r="H128" i="9"/>
  <c r="G128" i="9"/>
  <c r="E128" i="9" s="1"/>
  <c r="F128" i="9"/>
  <c r="H127" i="9"/>
  <c r="G127" i="9"/>
  <c r="E127" i="9" s="1"/>
  <c r="F127" i="9"/>
  <c r="H126" i="9"/>
  <c r="E126" i="9" s="1"/>
  <c r="G126" i="9"/>
  <c r="F126" i="9"/>
  <c r="H125" i="9"/>
  <c r="E125" i="9" s="1"/>
  <c r="B125" i="9" s="1"/>
  <c r="G125" i="9"/>
  <c r="F125" i="9"/>
  <c r="H124" i="9"/>
  <c r="G124" i="9"/>
  <c r="F124" i="9"/>
  <c r="H123" i="9"/>
  <c r="G123" i="9"/>
  <c r="E123" i="9" s="1"/>
  <c r="B123" i="9" s="1"/>
  <c r="F123" i="9"/>
  <c r="H122" i="9"/>
  <c r="G122" i="9"/>
  <c r="F122" i="9"/>
  <c r="H121" i="9"/>
  <c r="G121" i="9"/>
  <c r="E121" i="9" s="1"/>
  <c r="F121" i="9"/>
  <c r="H120" i="9"/>
  <c r="G120" i="9"/>
  <c r="E120" i="9" s="1"/>
  <c r="F120" i="9"/>
  <c r="H119" i="9"/>
  <c r="G119" i="9"/>
  <c r="F119" i="9"/>
  <c r="H118" i="9"/>
  <c r="E118" i="9" s="1"/>
  <c r="B118" i="9" s="1"/>
  <c r="G118" i="9"/>
  <c r="F118" i="9"/>
  <c r="H117" i="9"/>
  <c r="G117" i="9"/>
  <c r="F117" i="9"/>
  <c r="H116" i="9"/>
  <c r="G116" i="9"/>
  <c r="F116" i="9"/>
  <c r="H115" i="9"/>
  <c r="G115" i="9"/>
  <c r="E115" i="9" s="1"/>
  <c r="B115" i="9" s="1"/>
  <c r="F115" i="9"/>
  <c r="H114" i="9"/>
  <c r="E114" i="9" s="1"/>
  <c r="G114" i="9"/>
  <c r="F114" i="9"/>
  <c r="B114" i="9" s="1"/>
  <c r="H113" i="9"/>
  <c r="G113" i="9"/>
  <c r="F113" i="9"/>
  <c r="E113" i="9"/>
  <c r="H112" i="9"/>
  <c r="G112" i="9"/>
  <c r="F112" i="9"/>
  <c r="H111" i="9"/>
  <c r="G111" i="9"/>
  <c r="F111" i="9"/>
  <c r="H110" i="9"/>
  <c r="E110" i="9" s="1"/>
  <c r="B110" i="9" s="1"/>
  <c r="G110" i="9"/>
  <c r="F110" i="9"/>
  <c r="H109" i="9"/>
  <c r="G109" i="9"/>
  <c r="E109" i="9" s="1"/>
  <c r="B109" i="9" s="1"/>
  <c r="F109" i="9"/>
  <c r="H108" i="9"/>
  <c r="G108" i="9"/>
  <c r="E108" i="9" s="1"/>
  <c r="F108" i="9"/>
  <c r="H107" i="9"/>
  <c r="G107" i="9"/>
  <c r="F107" i="9"/>
  <c r="H106" i="9"/>
  <c r="E106" i="9" s="1"/>
  <c r="B106" i="9" s="1"/>
  <c r="G106" i="9"/>
  <c r="F106" i="9"/>
  <c r="H105" i="9"/>
  <c r="E105" i="9" s="1"/>
  <c r="B105" i="9" s="1"/>
  <c r="G105" i="9"/>
  <c r="F105" i="9"/>
  <c r="H104" i="9"/>
  <c r="G104" i="9"/>
  <c r="F104" i="9"/>
  <c r="H103" i="9"/>
  <c r="G103" i="9"/>
  <c r="E103" i="9" s="1"/>
  <c r="B103" i="9" s="1"/>
  <c r="F103" i="9"/>
  <c r="H102" i="9"/>
  <c r="G102" i="9"/>
  <c r="F102" i="9"/>
  <c r="H101" i="9"/>
  <c r="G101" i="9"/>
  <c r="F101" i="9"/>
  <c r="E101" i="9"/>
  <c r="B101" i="9" s="1"/>
  <c r="H100" i="9"/>
  <c r="G100" i="9"/>
  <c r="F100" i="9"/>
  <c r="H99" i="9"/>
  <c r="G99" i="9"/>
  <c r="F99" i="9"/>
  <c r="H98" i="9"/>
  <c r="G98" i="9"/>
  <c r="F98" i="9"/>
  <c r="H97" i="9"/>
  <c r="G97" i="9"/>
  <c r="E97" i="9" s="1"/>
  <c r="B97" i="9" s="1"/>
  <c r="F97" i="9"/>
  <c r="H96" i="9"/>
  <c r="G96" i="9"/>
  <c r="F96" i="9"/>
  <c r="H95" i="9"/>
  <c r="G95" i="9"/>
  <c r="E95" i="9" s="1"/>
  <c r="B95" i="9" s="1"/>
  <c r="F95" i="9"/>
  <c r="H94" i="9"/>
  <c r="E94" i="9" s="1"/>
  <c r="G94" i="9"/>
  <c r="F94" i="9"/>
  <c r="H93" i="9"/>
  <c r="G93" i="9"/>
  <c r="F93" i="9"/>
  <c r="E93" i="9"/>
  <c r="B93" i="9" s="1"/>
  <c r="H92" i="9"/>
  <c r="G92" i="9"/>
  <c r="F92" i="9"/>
  <c r="H91" i="9"/>
  <c r="G91" i="9"/>
  <c r="F91" i="9"/>
  <c r="H90" i="9"/>
  <c r="G90" i="9"/>
  <c r="F90" i="9"/>
  <c r="H89" i="9"/>
  <c r="G89" i="9"/>
  <c r="F89" i="9"/>
  <c r="E89" i="9"/>
  <c r="H88" i="9"/>
  <c r="G88" i="9"/>
  <c r="F88" i="9"/>
  <c r="H87" i="9"/>
  <c r="G87" i="9"/>
  <c r="F87" i="9"/>
  <c r="H86" i="9"/>
  <c r="E86" i="9" s="1"/>
  <c r="B86" i="9" s="1"/>
  <c r="G86" i="9"/>
  <c r="F86" i="9"/>
  <c r="H85" i="9"/>
  <c r="G85" i="9"/>
  <c r="E85" i="9" s="1"/>
  <c r="B85" i="9" s="1"/>
  <c r="F85" i="9"/>
  <c r="H84" i="9"/>
  <c r="G84" i="9"/>
  <c r="E84" i="9" s="1"/>
  <c r="F84" i="9"/>
  <c r="H83" i="9"/>
  <c r="G83" i="9"/>
  <c r="F83" i="9"/>
  <c r="H82" i="9"/>
  <c r="E82" i="9" s="1"/>
  <c r="B82" i="9" s="1"/>
  <c r="G82" i="9"/>
  <c r="F82" i="9"/>
  <c r="H81" i="9"/>
  <c r="G81" i="9"/>
  <c r="F81" i="9"/>
  <c r="H80" i="9"/>
  <c r="G80" i="9"/>
  <c r="E80" i="9" s="1"/>
  <c r="F80" i="9"/>
  <c r="H79" i="9"/>
  <c r="G79" i="9"/>
  <c r="E79" i="9" s="1"/>
  <c r="F79" i="9"/>
  <c r="H78" i="9"/>
  <c r="E78" i="9" s="1"/>
  <c r="G78" i="9"/>
  <c r="F78" i="9"/>
  <c r="H77" i="9"/>
  <c r="E77" i="9" s="1"/>
  <c r="B77" i="9" s="1"/>
  <c r="G77" i="9"/>
  <c r="F77" i="9"/>
  <c r="H76" i="9"/>
  <c r="G76" i="9"/>
  <c r="F76" i="9"/>
  <c r="H75" i="9"/>
  <c r="G75" i="9"/>
  <c r="E75" i="9" s="1"/>
  <c r="B75" i="9" s="1"/>
  <c r="F75" i="9"/>
  <c r="H74" i="9"/>
  <c r="G74" i="9"/>
  <c r="F74" i="9"/>
  <c r="H73" i="9"/>
  <c r="G73" i="9"/>
  <c r="F73" i="9"/>
  <c r="E73" i="9"/>
  <c r="B73" i="9" s="1"/>
  <c r="H72" i="9"/>
  <c r="G72" i="9"/>
  <c r="F72" i="9"/>
  <c r="H71" i="9"/>
  <c r="G71" i="9"/>
  <c r="F71" i="9"/>
  <c r="H70" i="9"/>
  <c r="G70" i="9"/>
  <c r="F70" i="9"/>
  <c r="H69" i="9"/>
  <c r="G69" i="9"/>
  <c r="E69" i="9" s="1"/>
  <c r="F69" i="9"/>
  <c r="H68" i="9"/>
  <c r="G68" i="9"/>
  <c r="E68" i="9" s="1"/>
  <c r="F68" i="9"/>
  <c r="H67" i="9"/>
  <c r="G67" i="9"/>
  <c r="F67" i="9"/>
  <c r="H66" i="9"/>
  <c r="G66" i="9"/>
  <c r="F66" i="9"/>
  <c r="H65" i="9"/>
  <c r="G65" i="9"/>
  <c r="E65" i="9" s="1"/>
  <c r="B65" i="9" s="1"/>
  <c r="F65" i="9"/>
  <c r="H64" i="9"/>
  <c r="G64" i="9"/>
  <c r="F64" i="9"/>
  <c r="H63" i="9"/>
  <c r="G63" i="9"/>
  <c r="E63" i="9" s="1"/>
  <c r="B63" i="9" s="1"/>
  <c r="F63" i="9"/>
  <c r="H62" i="9"/>
  <c r="E62" i="9" s="1"/>
  <c r="G62" i="9"/>
  <c r="F62" i="9"/>
  <c r="H61" i="9"/>
  <c r="G61" i="9"/>
  <c r="F61" i="9"/>
  <c r="E61" i="9"/>
  <c r="B61" i="9" s="1"/>
  <c r="H60" i="9"/>
  <c r="G60" i="9"/>
  <c r="F60" i="9"/>
  <c r="H59" i="9"/>
  <c r="G59" i="9"/>
  <c r="F59" i="9"/>
  <c r="H58" i="9"/>
  <c r="G58" i="9"/>
  <c r="F58" i="9"/>
  <c r="H57" i="9"/>
  <c r="G57" i="9"/>
  <c r="F57" i="9"/>
  <c r="E57" i="9"/>
  <c r="H56" i="9"/>
  <c r="G56" i="9"/>
  <c r="F56" i="9"/>
  <c r="E56" i="9"/>
  <c r="H55" i="9"/>
  <c r="G55" i="9"/>
  <c r="E55" i="9" s="1"/>
  <c r="F55" i="9"/>
  <c r="H54" i="9"/>
  <c r="E54" i="9" s="1"/>
  <c r="G54" i="9"/>
  <c r="F54" i="9"/>
  <c r="B54" i="9"/>
  <c r="H53" i="9"/>
  <c r="G53" i="9"/>
  <c r="F53" i="9"/>
  <c r="E53" i="9"/>
  <c r="B53" i="9" s="1"/>
  <c r="H52" i="9"/>
  <c r="G52" i="9"/>
  <c r="F52" i="9"/>
  <c r="H51" i="9"/>
  <c r="G51" i="9"/>
  <c r="F51" i="9"/>
  <c r="H50" i="9"/>
  <c r="G50" i="9"/>
  <c r="F50" i="9"/>
  <c r="H49" i="9"/>
  <c r="G49" i="9"/>
  <c r="E49" i="9" s="1"/>
  <c r="B49" i="9" s="1"/>
  <c r="F49" i="9"/>
  <c r="H48" i="9"/>
  <c r="G48" i="9"/>
  <c r="E48" i="9" s="1"/>
  <c r="F48" i="9"/>
  <c r="H47" i="9"/>
  <c r="G47" i="9"/>
  <c r="E47" i="9" s="1"/>
  <c r="F47" i="9"/>
  <c r="H46" i="9"/>
  <c r="E46" i="9" s="1"/>
  <c r="B46" i="9" s="1"/>
  <c r="G46" i="9"/>
  <c r="F46" i="9"/>
  <c r="H45" i="9"/>
  <c r="E45" i="9" s="1"/>
  <c r="B45" i="9" s="1"/>
  <c r="G45" i="9"/>
  <c r="F45" i="9"/>
  <c r="H44" i="9"/>
  <c r="G44" i="9"/>
  <c r="F44" i="9"/>
  <c r="H43" i="9"/>
  <c r="G43" i="9"/>
  <c r="E43" i="9" s="1"/>
  <c r="B43" i="9" s="1"/>
  <c r="F43" i="9"/>
  <c r="H42" i="9"/>
  <c r="G42" i="9"/>
  <c r="F42" i="9"/>
  <c r="H41" i="9"/>
  <c r="G41" i="9"/>
  <c r="E41" i="9" s="1"/>
  <c r="F41" i="9"/>
  <c r="H40" i="9"/>
  <c r="G40" i="9"/>
  <c r="E40" i="9" s="1"/>
  <c r="B40" i="9" s="1"/>
  <c r="F40" i="9"/>
  <c r="H39" i="9"/>
  <c r="G39" i="9"/>
  <c r="E39" i="9" s="1"/>
  <c r="F39" i="9"/>
  <c r="H38" i="9"/>
  <c r="E38" i="9" s="1"/>
  <c r="G38" i="9"/>
  <c r="F38" i="9"/>
  <c r="B38" i="9"/>
  <c r="H37" i="9"/>
  <c r="G37" i="9"/>
  <c r="F37" i="9"/>
  <c r="E37" i="9"/>
  <c r="B37" i="9" s="1"/>
  <c r="H36" i="9"/>
  <c r="G36" i="9"/>
  <c r="F36" i="9"/>
  <c r="H35" i="9"/>
  <c r="G35" i="9"/>
  <c r="F35" i="9"/>
  <c r="H34" i="9"/>
  <c r="G34" i="9"/>
  <c r="F34" i="9"/>
  <c r="H33" i="9"/>
  <c r="G33" i="9"/>
  <c r="E33" i="9" s="1"/>
  <c r="B33" i="9" s="1"/>
  <c r="F33" i="9"/>
  <c r="H32" i="9"/>
  <c r="G32" i="9"/>
  <c r="E32" i="9" s="1"/>
  <c r="F32" i="9"/>
  <c r="H31" i="9"/>
  <c r="G31" i="9"/>
  <c r="F31" i="9"/>
  <c r="H30" i="9"/>
  <c r="E30" i="9" s="1"/>
  <c r="B30" i="9" s="1"/>
  <c r="G30" i="9"/>
  <c r="F30" i="9"/>
  <c r="H29" i="9"/>
  <c r="E29" i="9" s="1"/>
  <c r="B29" i="9" s="1"/>
  <c r="G29" i="9"/>
  <c r="F29" i="9"/>
  <c r="H28" i="9"/>
  <c r="G28" i="9"/>
  <c r="F28" i="9"/>
  <c r="H27" i="9"/>
  <c r="G27" i="9"/>
  <c r="E27" i="9" s="1"/>
  <c r="B27" i="9" s="1"/>
  <c r="F27" i="9"/>
  <c r="H26" i="9"/>
  <c r="G26" i="9"/>
  <c r="F26" i="9"/>
  <c r="H25" i="9"/>
  <c r="G25" i="9"/>
  <c r="E25" i="9" s="1"/>
  <c r="F25" i="9"/>
  <c r="F24" i="9"/>
  <c r="F4" i="9"/>
  <c r="O3" i="9"/>
  <c r="G296" i="9" s="1"/>
  <c r="E296" i="9" s="1"/>
  <c r="B296" i="9" s="1"/>
  <c r="I3" i="9"/>
  <c r="H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D37" i="8"/>
  <c r="C1614" i="1" s="1"/>
  <c r="D27" i="8"/>
  <c r="D18" i="8"/>
  <c r="C1595" i="1" s="1"/>
  <c r="D8" i="8"/>
  <c r="C1585" i="1" s="1"/>
  <c r="E44" i="7"/>
  <c r="D1577" i="1" s="1"/>
  <c r="D44" i="7"/>
  <c r="C1577" i="1" s="1"/>
  <c r="E39" i="7"/>
  <c r="D39" i="7"/>
  <c r="E30" i="7"/>
  <c r="D1563" i="1" s="1"/>
  <c r="D30" i="7"/>
  <c r="E23" i="7"/>
  <c r="D1556" i="1" s="1"/>
  <c r="D23" i="7"/>
  <c r="C1556" i="1" s="1"/>
  <c r="E14" i="7"/>
  <c r="D1547" i="1" s="1"/>
  <c r="D14" i="7"/>
  <c r="C1547" i="1" s="1"/>
  <c r="E7" i="7"/>
  <c r="D1540" i="1" s="1"/>
  <c r="D7" i="7"/>
  <c r="E6" i="7"/>
  <c r="D1539"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90"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C1406" i="1"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1" i="1" s="1"/>
  <c r="D598" i="4"/>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E575" i="4"/>
  <c r="D575" i="4"/>
  <c r="F575" i="4" s="1"/>
  <c r="F574" i="4"/>
  <c r="F573" i="4"/>
  <c r="F572" i="4"/>
  <c r="E572" i="4"/>
  <c r="D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2" i="1" s="1"/>
  <c r="D488" i="4"/>
  <c r="F488" i="4" s="1"/>
  <c r="F487" i="4"/>
  <c r="F486" i="4"/>
  <c r="E485" i="4"/>
  <c r="D485" i="4"/>
  <c r="F484" i="4"/>
  <c r="F483" i="4"/>
  <c r="F482" i="4"/>
  <c r="F481" i="4"/>
  <c r="E480" i="4"/>
  <c r="D480" i="4"/>
  <c r="F480" i="4" s="1"/>
  <c r="F478" i="4"/>
  <c r="F477" i="4"/>
  <c r="E476" i="4"/>
  <c r="D470" i="1" s="1"/>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C423" i="1" s="1"/>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D273" i="4" s="1"/>
  <c r="F273" i="4" s="1"/>
  <c r="F277" i="4"/>
  <c r="F276" i="4"/>
  <c r="F275" i="4"/>
  <c r="F274" i="4"/>
  <c r="E274" i="4"/>
  <c r="D274" i="4"/>
  <c r="F272" i="4"/>
  <c r="F271" i="4"/>
  <c r="F270" i="4"/>
  <c r="E269" i="4"/>
  <c r="D269" i="4"/>
  <c r="F269" i="4" s="1"/>
  <c r="F268" i="4"/>
  <c r="F267" i="4"/>
  <c r="F266" i="4"/>
  <c r="F265" i="4"/>
  <c r="F264" i="4"/>
  <c r="E263" i="4"/>
  <c r="D263" i="4"/>
  <c r="C259" i="1"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D135" i="4"/>
  <c r="E134" i="4"/>
  <c r="D130" i="1" s="1"/>
  <c r="F133" i="4"/>
  <c r="F132" i="4"/>
  <c r="F131" i="4"/>
  <c r="F130" i="4"/>
  <c r="F129" i="4"/>
  <c r="E129" i="4"/>
  <c r="D129" i="4"/>
  <c r="F128" i="4"/>
  <c r="F127" i="4"/>
  <c r="E126" i="4"/>
  <c r="D126" i="4"/>
  <c r="E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D78"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E49" i="4" s="1"/>
  <c r="D45"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E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7" i="1"/>
  <c r="C1457" i="1"/>
  <c r="D1456" i="1"/>
  <c r="C1456" i="1"/>
  <c r="D1455" i="1"/>
  <c r="C1455" i="1"/>
  <c r="D1454" i="1"/>
  <c r="C1454" i="1"/>
  <c r="D1453" i="1"/>
  <c r="C1453" i="1"/>
  <c r="D1452" i="1"/>
  <c r="C1452" i="1"/>
  <c r="D1451" i="1"/>
  <c r="C1451" i="1"/>
  <c r="H1451" i="1" s="1"/>
  <c r="G1450" i="1"/>
  <c r="D1450" i="1"/>
  <c r="C1450" i="1"/>
  <c r="G1449" i="1"/>
  <c r="D1449" i="1"/>
  <c r="C1449" i="1"/>
  <c r="D1448" i="1"/>
  <c r="C1448" i="1"/>
  <c r="G1448" i="1" s="1"/>
  <c r="D1447" i="1"/>
  <c r="C1447" i="1"/>
  <c r="D1446" i="1"/>
  <c r="C1446" i="1"/>
  <c r="G1446" i="1" s="1"/>
  <c r="D1445" i="1"/>
  <c r="C1445" i="1"/>
  <c r="G1445" i="1" s="1"/>
  <c r="D1444" i="1"/>
  <c r="C1444" i="1"/>
  <c r="D1443" i="1"/>
  <c r="C1443" i="1"/>
  <c r="H1443" i="1" s="1"/>
  <c r="G1442" i="1"/>
  <c r="D1442" i="1"/>
  <c r="C1442" i="1"/>
  <c r="D1441" i="1"/>
  <c r="G1441" i="1" s="1"/>
  <c r="C1441" i="1"/>
  <c r="D1440" i="1"/>
  <c r="C1440" i="1"/>
  <c r="G1440" i="1" s="1"/>
  <c r="D1439" i="1"/>
  <c r="D1438" i="1"/>
  <c r="C1438" i="1"/>
  <c r="D1437" i="1"/>
  <c r="C1437" i="1"/>
  <c r="G1437" i="1" s="1"/>
  <c r="D1436" i="1"/>
  <c r="C1436" i="1"/>
  <c r="D1435" i="1"/>
  <c r="C1435" i="1"/>
  <c r="H1435" i="1" s="1"/>
  <c r="G1434" i="1"/>
  <c r="D1434" i="1"/>
  <c r="C1434" i="1"/>
  <c r="G1433" i="1"/>
  <c r="D1433" i="1"/>
  <c r="C1433" i="1"/>
  <c r="D1432" i="1"/>
  <c r="C1432" i="1"/>
  <c r="G1432" i="1" s="1"/>
  <c r="G1430" i="1"/>
  <c r="D1430" i="1"/>
  <c r="C1430" i="1"/>
  <c r="G1429" i="1"/>
  <c r="D1429" i="1"/>
  <c r="C1429" i="1"/>
  <c r="D1428" i="1"/>
  <c r="C1428" i="1"/>
  <c r="G1428" i="1" s="1"/>
  <c r="D1427" i="1"/>
  <c r="C1427" i="1"/>
  <c r="D1426" i="1"/>
  <c r="C1426" i="1"/>
  <c r="G1426" i="1" s="1"/>
  <c r="D1425" i="1"/>
  <c r="C1425" i="1"/>
  <c r="G1425" i="1" s="1"/>
  <c r="D1424" i="1"/>
  <c r="C1424" i="1"/>
  <c r="D1423" i="1"/>
  <c r="C1423" i="1"/>
  <c r="H1423" i="1" s="1"/>
  <c r="G1422" i="1"/>
  <c r="D1422" i="1"/>
  <c r="C1422" i="1"/>
  <c r="G1421" i="1"/>
  <c r="D1421" i="1"/>
  <c r="C1421" i="1"/>
  <c r="D1420" i="1"/>
  <c r="C1420" i="1"/>
  <c r="G1420" i="1" s="1"/>
  <c r="D1419" i="1"/>
  <c r="C1419" i="1"/>
  <c r="C1418" i="1"/>
  <c r="D1417" i="1"/>
  <c r="C1417" i="1"/>
  <c r="G1417" i="1" s="1"/>
  <c r="D1416" i="1"/>
  <c r="C1416" i="1"/>
  <c r="D1415" i="1"/>
  <c r="C1415" i="1"/>
  <c r="H1415" i="1" s="1"/>
  <c r="G1414" i="1"/>
  <c r="D1414" i="1"/>
  <c r="C1414" i="1"/>
  <c r="G1413" i="1"/>
  <c r="D1413" i="1"/>
  <c r="C1413" i="1"/>
  <c r="D1412" i="1"/>
  <c r="C1412" i="1"/>
  <c r="G1412" i="1" s="1"/>
  <c r="D1411" i="1"/>
  <c r="C1411" i="1"/>
  <c r="D1410" i="1"/>
  <c r="C1410" i="1"/>
  <c r="G1410" i="1" s="1"/>
  <c r="D1409" i="1"/>
  <c r="C1409" i="1"/>
  <c r="G1409" i="1" s="1"/>
  <c r="D1408" i="1"/>
  <c r="C1408" i="1"/>
  <c r="G1408" i="1" s="1"/>
  <c r="D1407" i="1"/>
  <c r="C1407" i="1"/>
  <c r="H1407" i="1" s="1"/>
  <c r="D1406" i="1"/>
  <c r="G1406" i="1" s="1"/>
  <c r="G1405" i="1"/>
  <c r="D1405" i="1"/>
  <c r="C1405" i="1"/>
  <c r="D1404" i="1"/>
  <c r="C1404" i="1"/>
  <c r="G1404" i="1" s="1"/>
  <c r="D1403" i="1"/>
  <c r="C1403" i="1"/>
  <c r="D1402" i="1"/>
  <c r="C1402" i="1"/>
  <c r="G1402" i="1" s="1"/>
  <c r="D1401" i="1"/>
  <c r="D1400" i="1"/>
  <c r="C1400" i="1"/>
  <c r="G1400" i="1" s="1"/>
  <c r="D1399" i="1"/>
  <c r="C1399" i="1"/>
  <c r="D1398" i="1"/>
  <c r="C1398" i="1"/>
  <c r="G1398" i="1" s="1"/>
  <c r="G1397" i="1"/>
  <c r="D1397" i="1"/>
  <c r="C1397" i="1"/>
  <c r="D1396" i="1"/>
  <c r="C1396" i="1"/>
  <c r="D1395" i="1"/>
  <c r="C1395" i="1"/>
  <c r="H1395" i="1" s="1"/>
  <c r="G1394" i="1"/>
  <c r="D1394" i="1"/>
  <c r="C1394" i="1"/>
  <c r="D1393" i="1"/>
  <c r="C1393" i="1"/>
  <c r="G1393" i="1" s="1"/>
  <c r="D1392" i="1"/>
  <c r="C1392" i="1"/>
  <c r="G1392" i="1" s="1"/>
  <c r="D1391" i="1"/>
  <c r="C1391" i="1"/>
  <c r="H1391" i="1" s="1"/>
  <c r="D1390" i="1"/>
  <c r="C1390" i="1"/>
  <c r="G1389" i="1"/>
  <c r="D1389" i="1"/>
  <c r="C1389" i="1"/>
  <c r="D1388" i="1"/>
  <c r="C1388" i="1"/>
  <c r="G1388" i="1" s="1"/>
  <c r="D1387" i="1"/>
  <c r="C1387" i="1"/>
  <c r="H1387" i="1" s="1"/>
  <c r="D1386" i="1"/>
  <c r="G1386" i="1" s="1"/>
  <c r="C1386" i="1"/>
  <c r="D1385" i="1"/>
  <c r="C1385" i="1"/>
  <c r="G1385" i="1" s="1"/>
  <c r="D1384" i="1"/>
  <c r="C1384" i="1"/>
  <c r="G1384" i="1" s="1"/>
  <c r="D1383" i="1"/>
  <c r="C1383" i="1"/>
  <c r="H1383" i="1" s="1"/>
  <c r="D1382" i="1"/>
  <c r="C1382" i="1"/>
  <c r="D1381" i="1"/>
  <c r="C1381" i="1"/>
  <c r="G1381" i="1" s="1"/>
  <c r="D1380" i="1"/>
  <c r="C1380" i="1"/>
  <c r="D1379" i="1"/>
  <c r="C1379" i="1"/>
  <c r="H1379" i="1" s="1"/>
  <c r="G1378" i="1"/>
  <c r="D1378" i="1"/>
  <c r="C1378" i="1"/>
  <c r="G1377" i="1"/>
  <c r="D1377" i="1"/>
  <c r="C1377" i="1"/>
  <c r="D1376" i="1"/>
  <c r="C1376" i="1"/>
  <c r="G1376" i="1" s="1"/>
  <c r="D1375" i="1"/>
  <c r="C1375" i="1"/>
  <c r="D1374" i="1"/>
  <c r="C1374" i="1"/>
  <c r="D1373" i="1"/>
  <c r="C1373" i="1"/>
  <c r="G1373" i="1" s="1"/>
  <c r="D1372" i="1"/>
  <c r="C1372" i="1"/>
  <c r="D1371" i="1"/>
  <c r="C1371" i="1"/>
  <c r="H1371" i="1" s="1"/>
  <c r="G1370" i="1"/>
  <c r="D1370" i="1"/>
  <c r="C1370" i="1"/>
  <c r="D1369" i="1"/>
  <c r="G1369" i="1" s="1"/>
  <c r="C1369" i="1"/>
  <c r="D1368" i="1"/>
  <c r="C1368" i="1"/>
  <c r="G1368" i="1" s="1"/>
  <c r="D1367" i="1"/>
  <c r="C1367" i="1"/>
  <c r="D1366" i="1"/>
  <c r="C1366" i="1"/>
  <c r="G1365" i="1"/>
  <c r="D1365" i="1"/>
  <c r="C1365" i="1"/>
  <c r="D1364" i="1"/>
  <c r="C1364" i="1"/>
  <c r="G1364" i="1" s="1"/>
  <c r="D1363" i="1"/>
  <c r="C1363" i="1"/>
  <c r="H1363" i="1" s="1"/>
  <c r="D1362" i="1"/>
  <c r="G1362" i="1" s="1"/>
  <c r="C1362" i="1"/>
  <c r="D1361" i="1"/>
  <c r="C1361" i="1"/>
  <c r="G1361" i="1" s="1"/>
  <c r="D1360" i="1"/>
  <c r="C1360" i="1"/>
  <c r="G1360" i="1" s="1"/>
  <c r="D1359" i="1"/>
  <c r="C1359" i="1"/>
  <c r="H1359" i="1" s="1"/>
  <c r="D1358" i="1"/>
  <c r="C1358" i="1"/>
  <c r="G1357" i="1"/>
  <c r="D1357" i="1"/>
  <c r="C1357" i="1"/>
  <c r="D1356" i="1"/>
  <c r="C1356" i="1"/>
  <c r="G1356" i="1" s="1"/>
  <c r="D1355" i="1"/>
  <c r="C1355" i="1"/>
  <c r="H1355" i="1" s="1"/>
  <c r="D1354" i="1"/>
  <c r="G1354" i="1" s="1"/>
  <c r="C1354" i="1"/>
  <c r="D1353" i="1"/>
  <c r="C1353" i="1"/>
  <c r="G1353" i="1" s="1"/>
  <c r="D1352" i="1"/>
  <c r="C1352" i="1"/>
  <c r="G1352" i="1" s="1"/>
  <c r="D1351" i="1"/>
  <c r="C1351" i="1"/>
  <c r="H1351" i="1" s="1"/>
  <c r="D1350" i="1"/>
  <c r="C1350" i="1"/>
  <c r="D1349" i="1"/>
  <c r="C1349" i="1"/>
  <c r="G1349" i="1" s="1"/>
  <c r="D1348" i="1"/>
  <c r="C1348" i="1"/>
  <c r="D1347" i="1"/>
  <c r="C1347" i="1"/>
  <c r="H1347" i="1" s="1"/>
  <c r="G1346" i="1"/>
  <c r="D1346" i="1"/>
  <c r="C1346" i="1"/>
  <c r="G1345" i="1"/>
  <c r="D1345" i="1"/>
  <c r="C1345" i="1"/>
  <c r="D1344" i="1"/>
  <c r="C1344" i="1"/>
  <c r="G1344" i="1" s="1"/>
  <c r="D1343" i="1"/>
  <c r="C1343" i="1"/>
  <c r="D1342" i="1"/>
  <c r="C1342" i="1"/>
  <c r="D1341" i="1"/>
  <c r="C1341" i="1"/>
  <c r="G1341" i="1" s="1"/>
  <c r="D1340" i="1"/>
  <c r="C1340" i="1"/>
  <c r="D1339" i="1"/>
  <c r="C1339" i="1"/>
  <c r="H1339" i="1" s="1"/>
  <c r="G1338" i="1"/>
  <c r="D1338" i="1"/>
  <c r="C1338" i="1"/>
  <c r="D1337" i="1"/>
  <c r="G1337" i="1" s="1"/>
  <c r="C1337" i="1"/>
  <c r="D1336" i="1"/>
  <c r="C1336" i="1"/>
  <c r="G1336" i="1" s="1"/>
  <c r="D1335" i="1"/>
  <c r="C1335" i="1"/>
  <c r="D1334" i="1"/>
  <c r="C1334" i="1"/>
  <c r="G1333" i="1"/>
  <c r="D1333" i="1"/>
  <c r="C1333" i="1"/>
  <c r="D1332" i="1"/>
  <c r="C1332" i="1"/>
  <c r="G1332" i="1" s="1"/>
  <c r="D1331" i="1"/>
  <c r="C1331" i="1"/>
  <c r="H1331" i="1" s="1"/>
  <c r="D1330" i="1"/>
  <c r="G1330" i="1" s="1"/>
  <c r="C1330" i="1"/>
  <c r="D1329" i="1"/>
  <c r="C1329" i="1"/>
  <c r="D1328" i="1"/>
  <c r="C1328" i="1"/>
  <c r="G1328" i="1" s="1"/>
  <c r="D1327" i="1"/>
  <c r="C1327" i="1"/>
  <c r="D1326" i="1"/>
  <c r="C1326" i="1"/>
  <c r="G1325" i="1"/>
  <c r="D1325" i="1"/>
  <c r="C1325" i="1"/>
  <c r="D1324" i="1"/>
  <c r="C1324" i="1"/>
  <c r="G1324" i="1" s="1"/>
  <c r="D1323" i="1"/>
  <c r="C1323" i="1"/>
  <c r="H1323" i="1" s="1"/>
  <c r="D1322" i="1"/>
  <c r="G1322" i="1" s="1"/>
  <c r="C1322" i="1"/>
  <c r="D1321" i="1"/>
  <c r="C1321" i="1"/>
  <c r="G1321" i="1" s="1"/>
  <c r="D1320" i="1"/>
  <c r="C1320" i="1"/>
  <c r="G1320" i="1" s="1"/>
  <c r="D1319" i="1"/>
  <c r="C1319" i="1"/>
  <c r="H1319" i="1" s="1"/>
  <c r="D1318" i="1"/>
  <c r="C1318" i="1"/>
  <c r="D1317" i="1"/>
  <c r="C1317" i="1"/>
  <c r="G1317" i="1" s="1"/>
  <c r="D1316" i="1"/>
  <c r="C1316" i="1"/>
  <c r="D1315" i="1"/>
  <c r="C1315" i="1"/>
  <c r="H1315" i="1" s="1"/>
  <c r="G1314" i="1"/>
  <c r="D1314" i="1"/>
  <c r="C1314" i="1"/>
  <c r="G1313" i="1"/>
  <c r="D1313" i="1"/>
  <c r="C1313" i="1"/>
  <c r="D1312" i="1"/>
  <c r="C1312" i="1"/>
  <c r="G1312" i="1" s="1"/>
  <c r="D1311" i="1"/>
  <c r="C1311" i="1"/>
  <c r="D1310" i="1"/>
  <c r="C1310" i="1"/>
  <c r="D1309" i="1"/>
  <c r="C1309" i="1"/>
  <c r="G1309" i="1" s="1"/>
  <c r="D1308" i="1"/>
  <c r="C1308" i="1"/>
  <c r="D1307" i="1"/>
  <c r="C1307" i="1"/>
  <c r="H1307" i="1" s="1"/>
  <c r="D1306" i="1"/>
  <c r="C1306" i="1"/>
  <c r="D1305" i="1"/>
  <c r="C1305" i="1"/>
  <c r="G1305" i="1" s="1"/>
  <c r="D1304" i="1"/>
  <c r="C1304" i="1"/>
  <c r="D1303" i="1"/>
  <c r="C1303" i="1"/>
  <c r="H1303" i="1" s="1"/>
  <c r="G1302" i="1"/>
  <c r="D1302" i="1"/>
  <c r="C1302" i="1"/>
  <c r="H1302" i="1" s="1"/>
  <c r="D1301" i="1"/>
  <c r="D1300" i="1"/>
  <c r="C1300" i="1"/>
  <c r="D1299" i="1"/>
  <c r="C1299" i="1"/>
  <c r="D1298" i="1"/>
  <c r="C1298" i="1"/>
  <c r="D1297" i="1"/>
  <c r="C1297" i="1"/>
  <c r="D1296" i="1"/>
  <c r="C1296" i="1"/>
  <c r="D1295" i="1"/>
  <c r="C1295" i="1"/>
  <c r="D1294" i="1"/>
  <c r="C1294" i="1"/>
  <c r="G1293" i="1"/>
  <c r="D1293" i="1"/>
  <c r="C1293" i="1"/>
  <c r="D1292" i="1"/>
  <c r="C1292" i="1"/>
  <c r="D1291" i="1"/>
  <c r="C1291" i="1"/>
  <c r="G1290" i="1"/>
  <c r="D1290" i="1"/>
  <c r="C1290" i="1"/>
  <c r="D1289" i="1"/>
  <c r="C1289" i="1"/>
  <c r="D1288" i="1"/>
  <c r="C1288" i="1"/>
  <c r="D1287" i="1"/>
  <c r="C1287" i="1"/>
  <c r="D1286" i="1"/>
  <c r="C1286" i="1"/>
  <c r="G1285" i="1"/>
  <c r="D1285" i="1"/>
  <c r="C1285" i="1"/>
  <c r="D1284" i="1"/>
  <c r="C1284" i="1"/>
  <c r="G1284" i="1" s="1"/>
  <c r="D1283" i="1"/>
  <c r="C1283" i="1"/>
  <c r="D1282" i="1"/>
  <c r="G1282" i="1" s="1"/>
  <c r="C1282" i="1"/>
  <c r="D1281" i="1"/>
  <c r="C1281" i="1"/>
  <c r="G1281" i="1" s="1"/>
  <c r="D1280" i="1"/>
  <c r="C1280" i="1"/>
  <c r="D1279" i="1"/>
  <c r="C1279" i="1"/>
  <c r="H1279" i="1" s="1"/>
  <c r="D1278" i="1"/>
  <c r="G1278" i="1" s="1"/>
  <c r="C1278" i="1"/>
  <c r="G1277" i="1"/>
  <c r="D1277" i="1"/>
  <c r="H1277" i="1" s="1"/>
  <c r="C1277" i="1"/>
  <c r="G1276" i="1"/>
  <c r="D1276" i="1"/>
  <c r="H1276" i="1" s="1"/>
  <c r="C1276" i="1"/>
  <c r="G1275" i="1"/>
  <c r="D1275" i="1"/>
  <c r="H1275" i="1" s="1"/>
  <c r="C1275" i="1"/>
  <c r="D1274" i="1"/>
  <c r="C1274" i="1"/>
  <c r="G1273" i="1"/>
  <c r="D1273" i="1"/>
  <c r="H1273" i="1" s="1"/>
  <c r="C1273" i="1"/>
  <c r="G1272" i="1"/>
  <c r="D1272" i="1"/>
  <c r="H1272" i="1" s="1"/>
  <c r="C1272" i="1"/>
  <c r="D1271" i="1"/>
  <c r="C1271" i="1"/>
  <c r="D1270" i="1"/>
  <c r="C1270" i="1"/>
  <c r="G1269" i="1"/>
  <c r="D1269" i="1"/>
  <c r="H1269" i="1" s="1"/>
  <c r="C1269" i="1"/>
  <c r="D1268" i="1"/>
  <c r="D1267" i="1"/>
  <c r="C1267" i="1"/>
  <c r="D1266" i="1"/>
  <c r="C1266" i="1"/>
  <c r="D1265" i="1"/>
  <c r="C1265" i="1"/>
  <c r="C1264" i="1"/>
  <c r="D1263" i="1"/>
  <c r="C1263" i="1"/>
  <c r="D1262" i="1"/>
  <c r="C1262" i="1"/>
  <c r="D1261" i="1"/>
  <c r="C1261" i="1"/>
  <c r="C1260" i="1"/>
  <c r="D1258" i="1"/>
  <c r="C1258" i="1"/>
  <c r="D1257" i="1"/>
  <c r="C1257" i="1"/>
  <c r="D1256" i="1"/>
  <c r="C1256" i="1"/>
  <c r="D1254" i="1"/>
  <c r="C1254" i="1"/>
  <c r="H1253" i="1"/>
  <c r="D1253" i="1"/>
  <c r="C1253" i="1"/>
  <c r="G1253" i="1" s="1"/>
  <c r="H1252" i="1"/>
  <c r="D1252" i="1"/>
  <c r="C1252" i="1"/>
  <c r="G1252" i="1" s="1"/>
  <c r="D1251" i="1"/>
  <c r="H1251" i="1" s="1"/>
  <c r="C1251" i="1"/>
  <c r="G1250" i="1"/>
  <c r="D1250" i="1"/>
  <c r="C1250" i="1"/>
  <c r="H1250" i="1" s="1"/>
  <c r="D1249" i="1"/>
  <c r="G1249" i="1" s="1"/>
  <c r="C1249" i="1"/>
  <c r="G1248" i="1"/>
  <c r="D1248" i="1"/>
  <c r="C1248" i="1"/>
  <c r="H1248" i="1" s="1"/>
  <c r="D1247" i="1"/>
  <c r="G1247" i="1" s="1"/>
  <c r="C1247" i="1"/>
  <c r="G1246" i="1"/>
  <c r="D1246" i="1"/>
  <c r="C1246" i="1"/>
  <c r="H1246" i="1" s="1"/>
  <c r="G1245" i="1"/>
  <c r="D1245" i="1"/>
  <c r="C1245" i="1"/>
  <c r="G1244" i="1"/>
  <c r="D1244" i="1"/>
  <c r="C1244" i="1"/>
  <c r="D1243" i="1"/>
  <c r="G1243" i="1" s="1"/>
  <c r="C1243" i="1"/>
  <c r="H1243" i="1" s="1"/>
  <c r="G1242" i="1"/>
  <c r="D1242" i="1"/>
  <c r="C1242" i="1"/>
  <c r="H1242" i="1" s="1"/>
  <c r="G1241" i="1"/>
  <c r="D1241" i="1"/>
  <c r="C1241" i="1"/>
  <c r="D1240" i="1"/>
  <c r="G1240" i="1" s="1"/>
  <c r="C1240" i="1"/>
  <c r="D1239" i="1"/>
  <c r="G1239" i="1" s="1"/>
  <c r="C1239" i="1"/>
  <c r="H1239" i="1" s="1"/>
  <c r="G1238" i="1"/>
  <c r="D1238" i="1"/>
  <c r="C1238" i="1"/>
  <c r="H1238" i="1" s="1"/>
  <c r="D1237" i="1"/>
  <c r="G1237" i="1" s="1"/>
  <c r="C1237" i="1"/>
  <c r="D1236" i="1"/>
  <c r="G1236" i="1" s="1"/>
  <c r="C1236" i="1"/>
  <c r="H1236" i="1" s="1"/>
  <c r="D1235" i="1"/>
  <c r="G1235" i="1" s="1"/>
  <c r="C1235" i="1"/>
  <c r="G1234" i="1"/>
  <c r="D1234" i="1"/>
  <c r="C1234" i="1"/>
  <c r="H1234" i="1" s="1"/>
  <c r="D1233" i="1"/>
  <c r="G1233" i="1" s="1"/>
  <c r="C1233" i="1"/>
  <c r="G1232" i="1"/>
  <c r="D1232" i="1"/>
  <c r="C1232" i="1"/>
  <c r="H1232" i="1" s="1"/>
  <c r="D1231" i="1"/>
  <c r="G1231" i="1" s="1"/>
  <c r="C1231" i="1"/>
  <c r="G1230" i="1"/>
  <c r="D1230" i="1"/>
  <c r="C1230" i="1"/>
  <c r="H1230" i="1" s="1"/>
  <c r="G1229" i="1"/>
  <c r="D1229" i="1"/>
  <c r="C1229" i="1"/>
  <c r="G1228" i="1"/>
  <c r="D1228" i="1"/>
  <c r="C1228" i="1"/>
  <c r="D1227" i="1"/>
  <c r="G1227" i="1" s="1"/>
  <c r="C1227" i="1"/>
  <c r="H1227" i="1" s="1"/>
  <c r="G1226" i="1"/>
  <c r="D1226" i="1"/>
  <c r="C1226" i="1"/>
  <c r="H1226" i="1" s="1"/>
  <c r="G1225" i="1"/>
  <c r="D1225" i="1"/>
  <c r="C1225" i="1"/>
  <c r="D1224" i="1"/>
  <c r="G1224" i="1" s="1"/>
  <c r="C1224" i="1"/>
  <c r="D1222" i="1"/>
  <c r="G1222" i="1" s="1"/>
  <c r="C1222" i="1"/>
  <c r="H1222" i="1" s="1"/>
  <c r="G1221" i="1"/>
  <c r="D1221" i="1"/>
  <c r="C1221" i="1"/>
  <c r="H1221" i="1" s="1"/>
  <c r="D1220" i="1"/>
  <c r="G1220" i="1" s="1"/>
  <c r="C1220" i="1"/>
  <c r="D1219" i="1"/>
  <c r="G1219" i="1" s="1"/>
  <c r="C1219" i="1"/>
  <c r="H1219" i="1" s="1"/>
  <c r="D1218" i="1"/>
  <c r="G1218" i="1" s="1"/>
  <c r="C1218" i="1"/>
  <c r="G1217" i="1"/>
  <c r="D1217" i="1"/>
  <c r="C1217" i="1"/>
  <c r="H1217" i="1" s="1"/>
  <c r="D1216" i="1"/>
  <c r="G1216" i="1" s="1"/>
  <c r="C1216" i="1"/>
  <c r="G1215" i="1"/>
  <c r="D1215" i="1"/>
  <c r="C1215" i="1"/>
  <c r="H1215" i="1" s="1"/>
  <c r="D1214" i="1"/>
  <c r="G1214" i="1" s="1"/>
  <c r="C1214" i="1"/>
  <c r="G1213" i="1"/>
  <c r="D1213" i="1"/>
  <c r="C1213" i="1"/>
  <c r="H1213" i="1" s="1"/>
  <c r="G1212" i="1"/>
  <c r="D1212" i="1"/>
  <c r="C1212" i="1"/>
  <c r="G1211" i="1"/>
  <c r="D1211" i="1"/>
  <c r="C1211" i="1"/>
  <c r="D1210" i="1"/>
  <c r="G1210" i="1" s="1"/>
  <c r="C1210" i="1"/>
  <c r="H1210" i="1" s="1"/>
  <c r="G1209" i="1"/>
  <c r="D1209" i="1"/>
  <c r="C1209" i="1"/>
  <c r="H1209" i="1" s="1"/>
  <c r="G1208" i="1"/>
  <c r="D1208" i="1"/>
  <c r="C1208" i="1"/>
  <c r="C1207" i="1"/>
  <c r="D1206" i="1"/>
  <c r="G1206" i="1" s="1"/>
  <c r="C1206" i="1"/>
  <c r="H1206" i="1" s="1"/>
  <c r="G1205" i="1"/>
  <c r="D1205" i="1"/>
  <c r="C1205" i="1"/>
  <c r="H1205" i="1" s="1"/>
  <c r="D1204" i="1"/>
  <c r="G1204" i="1" s="1"/>
  <c r="C1204" i="1"/>
  <c r="D1203" i="1"/>
  <c r="G1203" i="1" s="1"/>
  <c r="C1203" i="1"/>
  <c r="H1203" i="1" s="1"/>
  <c r="D1202" i="1"/>
  <c r="G1202" i="1" s="1"/>
  <c r="C1202" i="1"/>
  <c r="G1201" i="1"/>
  <c r="D1201" i="1"/>
  <c r="C1201" i="1"/>
  <c r="H1201" i="1" s="1"/>
  <c r="D1200" i="1"/>
  <c r="G1200" i="1" s="1"/>
  <c r="C1200" i="1"/>
  <c r="G1199" i="1"/>
  <c r="D1199" i="1"/>
  <c r="C1199" i="1"/>
  <c r="H1199" i="1" s="1"/>
  <c r="D1198" i="1"/>
  <c r="C1198" i="1"/>
  <c r="H1197" i="1"/>
  <c r="D1197" i="1"/>
  <c r="C1197" i="1"/>
  <c r="G1197" i="1" s="1"/>
  <c r="D1196" i="1"/>
  <c r="C1196" i="1"/>
  <c r="G1196" i="1" s="1"/>
  <c r="D1195" i="1"/>
  <c r="C1195" i="1"/>
  <c r="D1194" i="1"/>
  <c r="C1194" i="1"/>
  <c r="H1193" i="1"/>
  <c r="D1193" i="1"/>
  <c r="C1193" i="1"/>
  <c r="G1193" i="1" s="1"/>
  <c r="H1192" i="1"/>
  <c r="D1192" i="1"/>
  <c r="C1192" i="1"/>
  <c r="G1192" i="1" s="1"/>
  <c r="D1191" i="1"/>
  <c r="C1191" i="1"/>
  <c r="D1190" i="1"/>
  <c r="H1189" i="1"/>
  <c r="D1189" i="1"/>
  <c r="C1189" i="1"/>
  <c r="G1189" i="1" s="1"/>
  <c r="H1188" i="1"/>
  <c r="D1188" i="1"/>
  <c r="C1188" i="1"/>
  <c r="G1188" i="1" s="1"/>
  <c r="D1187" i="1"/>
  <c r="C1187" i="1"/>
  <c r="H1186" i="1"/>
  <c r="D1186" i="1"/>
  <c r="C1186" i="1"/>
  <c r="G1186" i="1" s="1"/>
  <c r="H1185" i="1"/>
  <c r="D1185" i="1"/>
  <c r="C1185" i="1"/>
  <c r="G1185" i="1" s="1"/>
  <c r="D1184" i="1"/>
  <c r="G1184" i="1" s="1"/>
  <c r="C1184" i="1"/>
  <c r="G1183" i="1"/>
  <c r="D1183" i="1"/>
  <c r="C1183" i="1"/>
  <c r="H1183" i="1" s="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D1016" i="1"/>
  <c r="H1016" i="1" s="1"/>
  <c r="C1016" i="1"/>
  <c r="D1015" i="1"/>
  <c r="C1015" i="1"/>
  <c r="D1014" i="1"/>
  <c r="H1014" i="1" s="1"/>
  <c r="C1014" i="1"/>
  <c r="D1013" i="1"/>
  <c r="C1013" i="1"/>
  <c r="D1010" i="1"/>
  <c r="C1010" i="1"/>
  <c r="D1009" i="1"/>
  <c r="C1009" i="1"/>
  <c r="G1009" i="1" s="1"/>
  <c r="H1008" i="1"/>
  <c r="D1008" i="1"/>
  <c r="C1008" i="1"/>
  <c r="G1008" i="1" s="1"/>
  <c r="H1007" i="1"/>
  <c r="D1007" i="1"/>
  <c r="C1007" i="1"/>
  <c r="G1007" i="1" s="1"/>
  <c r="D1006" i="1"/>
  <c r="C1006" i="1"/>
  <c r="H1005" i="1"/>
  <c r="D1005" i="1"/>
  <c r="C1005" i="1"/>
  <c r="G1005" i="1" s="1"/>
  <c r="H1004" i="1"/>
  <c r="D1004" i="1"/>
  <c r="C1004" i="1"/>
  <c r="G1004" i="1" s="1"/>
  <c r="D1003" i="1"/>
  <c r="C1003" i="1"/>
  <c r="G1003" i="1" s="1"/>
  <c r="D1002" i="1"/>
  <c r="C1002" i="1"/>
  <c r="H1001" i="1"/>
  <c r="D1001" i="1"/>
  <c r="C1001" i="1"/>
  <c r="G1001" i="1" s="1"/>
  <c r="H1000" i="1"/>
  <c r="D1000" i="1"/>
  <c r="C1000" i="1"/>
  <c r="G1000" i="1" s="1"/>
  <c r="D999" i="1"/>
  <c r="C999" i="1"/>
  <c r="G999" i="1" s="1"/>
  <c r="D998" i="1"/>
  <c r="C998" i="1"/>
  <c r="D997" i="1"/>
  <c r="C997" i="1"/>
  <c r="G997" i="1" s="1"/>
  <c r="H996" i="1"/>
  <c r="D996" i="1"/>
  <c r="C996" i="1"/>
  <c r="G996" i="1" s="1"/>
  <c r="H995" i="1"/>
  <c r="D995" i="1"/>
  <c r="C995" i="1"/>
  <c r="G995" i="1" s="1"/>
  <c r="D994" i="1"/>
  <c r="C994" i="1"/>
  <c r="D993" i="1"/>
  <c r="C993" i="1"/>
  <c r="G993" i="1" s="1"/>
  <c r="H992" i="1"/>
  <c r="D992" i="1"/>
  <c r="C992" i="1"/>
  <c r="G992" i="1" s="1"/>
  <c r="H991" i="1"/>
  <c r="D991" i="1"/>
  <c r="C991" i="1"/>
  <c r="G991" i="1" s="1"/>
  <c r="D990" i="1"/>
  <c r="C990" i="1"/>
  <c r="D989" i="1"/>
  <c r="C989" i="1"/>
  <c r="G989" i="1" s="1"/>
  <c r="H988" i="1"/>
  <c r="D988" i="1"/>
  <c r="C988" i="1"/>
  <c r="G988" i="1" s="1"/>
  <c r="H987" i="1"/>
  <c r="D987" i="1"/>
  <c r="C987" i="1"/>
  <c r="G987" i="1" s="1"/>
  <c r="D986" i="1"/>
  <c r="C986" i="1"/>
  <c r="H985" i="1"/>
  <c r="D985" i="1"/>
  <c r="C985" i="1"/>
  <c r="G985" i="1" s="1"/>
  <c r="H984" i="1"/>
  <c r="D984" i="1"/>
  <c r="C984" i="1"/>
  <c r="G984" i="1" s="1"/>
  <c r="D983" i="1"/>
  <c r="C983" i="1"/>
  <c r="G983" i="1" s="1"/>
  <c r="D982" i="1"/>
  <c r="C982" i="1"/>
  <c r="H981" i="1"/>
  <c r="D981" i="1"/>
  <c r="C981" i="1"/>
  <c r="G981" i="1" s="1"/>
  <c r="H980" i="1"/>
  <c r="D980" i="1"/>
  <c r="C980" i="1"/>
  <c r="G980" i="1" s="1"/>
  <c r="D979" i="1"/>
  <c r="C979" i="1"/>
  <c r="G979" i="1" s="1"/>
  <c r="D978" i="1"/>
  <c r="C978" i="1"/>
  <c r="D977" i="1"/>
  <c r="C977" i="1"/>
  <c r="G977" i="1" s="1"/>
  <c r="H976" i="1"/>
  <c r="D976" i="1"/>
  <c r="C976" i="1"/>
  <c r="G976" i="1" s="1"/>
  <c r="H975" i="1"/>
  <c r="D975" i="1"/>
  <c r="C975" i="1"/>
  <c r="G975" i="1" s="1"/>
  <c r="D974" i="1"/>
  <c r="C974" i="1"/>
  <c r="H973" i="1"/>
  <c r="D973" i="1"/>
  <c r="C973" i="1"/>
  <c r="G973" i="1" s="1"/>
  <c r="H972" i="1"/>
  <c r="D972" i="1"/>
  <c r="C972" i="1"/>
  <c r="G972" i="1" s="1"/>
  <c r="D971" i="1"/>
  <c r="C971" i="1"/>
  <c r="G971" i="1" s="1"/>
  <c r="D970" i="1"/>
  <c r="C970" i="1"/>
  <c r="H969" i="1"/>
  <c r="D969" i="1"/>
  <c r="C969" i="1"/>
  <c r="G969" i="1" s="1"/>
  <c r="H968" i="1"/>
  <c r="D968" i="1"/>
  <c r="C968" i="1"/>
  <c r="G968" i="1" s="1"/>
  <c r="D967" i="1"/>
  <c r="C967" i="1"/>
  <c r="G967" i="1" s="1"/>
  <c r="D966" i="1"/>
  <c r="C966" i="1"/>
  <c r="D965" i="1"/>
  <c r="C965" i="1"/>
  <c r="G965" i="1" s="1"/>
  <c r="H964" i="1"/>
  <c r="D964" i="1"/>
  <c r="C964" i="1"/>
  <c r="G964" i="1" s="1"/>
  <c r="H963" i="1"/>
  <c r="D963" i="1"/>
  <c r="C963" i="1"/>
  <c r="G963" i="1" s="1"/>
  <c r="D962" i="1"/>
  <c r="C962" i="1"/>
  <c r="D961" i="1"/>
  <c r="C961" i="1"/>
  <c r="G961" i="1" s="1"/>
  <c r="H960" i="1"/>
  <c r="D960" i="1"/>
  <c r="C960" i="1"/>
  <c r="G960" i="1" s="1"/>
  <c r="H959" i="1"/>
  <c r="D959" i="1"/>
  <c r="C959" i="1"/>
  <c r="G959" i="1" s="1"/>
  <c r="D958" i="1"/>
  <c r="C958" i="1"/>
  <c r="D957" i="1"/>
  <c r="C957" i="1"/>
  <c r="G957" i="1" s="1"/>
  <c r="H956" i="1"/>
  <c r="D956" i="1"/>
  <c r="C956" i="1"/>
  <c r="G956" i="1" s="1"/>
  <c r="H955" i="1"/>
  <c r="D955" i="1"/>
  <c r="C955" i="1"/>
  <c r="G955" i="1" s="1"/>
  <c r="D954" i="1"/>
  <c r="C954" i="1"/>
  <c r="H953" i="1"/>
  <c r="D953" i="1"/>
  <c r="C953" i="1"/>
  <c r="G953" i="1" s="1"/>
  <c r="H952" i="1"/>
  <c r="D952" i="1"/>
  <c r="C952" i="1"/>
  <c r="G952" i="1" s="1"/>
  <c r="D951" i="1"/>
  <c r="C951" i="1"/>
  <c r="G951" i="1" s="1"/>
  <c r="D950" i="1"/>
  <c r="C950" i="1"/>
  <c r="H949" i="1"/>
  <c r="D949" i="1"/>
  <c r="C949" i="1"/>
  <c r="G949" i="1" s="1"/>
  <c r="H948" i="1"/>
  <c r="D948" i="1"/>
  <c r="C948" i="1"/>
  <c r="G948" i="1" s="1"/>
  <c r="D947" i="1"/>
  <c r="C947" i="1"/>
  <c r="G947" i="1" s="1"/>
  <c r="D946" i="1"/>
  <c r="C946" i="1"/>
  <c r="D945" i="1"/>
  <c r="C945" i="1"/>
  <c r="G945" i="1" s="1"/>
  <c r="H944" i="1"/>
  <c r="D944" i="1"/>
  <c r="C944" i="1"/>
  <c r="G944" i="1" s="1"/>
  <c r="H943" i="1"/>
  <c r="D943" i="1"/>
  <c r="C943" i="1"/>
  <c r="G943" i="1" s="1"/>
  <c r="D942" i="1"/>
  <c r="C942" i="1"/>
  <c r="H941" i="1"/>
  <c r="D941" i="1"/>
  <c r="C941" i="1"/>
  <c r="G941" i="1" s="1"/>
  <c r="H940" i="1"/>
  <c r="D940" i="1"/>
  <c r="C940" i="1"/>
  <c r="G940" i="1" s="1"/>
  <c r="D939" i="1"/>
  <c r="C939" i="1"/>
  <c r="G939" i="1" s="1"/>
  <c r="D938" i="1"/>
  <c r="C938" i="1"/>
  <c r="H937" i="1"/>
  <c r="D937" i="1"/>
  <c r="C937" i="1"/>
  <c r="G937" i="1" s="1"/>
  <c r="H936" i="1"/>
  <c r="D936" i="1"/>
  <c r="C936" i="1"/>
  <c r="G936" i="1" s="1"/>
  <c r="D935" i="1"/>
  <c r="C935" i="1"/>
  <c r="G935" i="1" s="1"/>
  <c r="D934" i="1"/>
  <c r="C934" i="1"/>
  <c r="D933" i="1"/>
  <c r="C933" i="1"/>
  <c r="G933" i="1" s="1"/>
  <c r="H932" i="1"/>
  <c r="D932" i="1"/>
  <c r="C932" i="1"/>
  <c r="G932" i="1" s="1"/>
  <c r="H931" i="1"/>
  <c r="D931" i="1"/>
  <c r="C931" i="1"/>
  <c r="G931" i="1" s="1"/>
  <c r="D930" i="1"/>
  <c r="C930" i="1"/>
  <c r="D929" i="1"/>
  <c r="C929" i="1"/>
  <c r="G929" i="1" s="1"/>
  <c r="H928" i="1"/>
  <c r="D928" i="1"/>
  <c r="C928" i="1"/>
  <c r="G928" i="1" s="1"/>
  <c r="H927" i="1"/>
  <c r="D927" i="1"/>
  <c r="C927" i="1"/>
  <c r="G927" i="1" s="1"/>
  <c r="D926" i="1"/>
  <c r="C926" i="1"/>
  <c r="D925" i="1"/>
  <c r="C925" i="1"/>
  <c r="G925" i="1" s="1"/>
  <c r="H924" i="1"/>
  <c r="D924" i="1"/>
  <c r="C924" i="1"/>
  <c r="G924" i="1" s="1"/>
  <c r="H923" i="1"/>
  <c r="D923" i="1"/>
  <c r="C923" i="1"/>
  <c r="G923" i="1" s="1"/>
  <c r="D922" i="1"/>
  <c r="C922" i="1"/>
  <c r="H921" i="1"/>
  <c r="D921" i="1"/>
  <c r="C921" i="1"/>
  <c r="G921" i="1" s="1"/>
  <c r="H920" i="1"/>
  <c r="D920" i="1"/>
  <c r="C920" i="1"/>
  <c r="G920" i="1" s="1"/>
  <c r="D919" i="1"/>
  <c r="C919" i="1"/>
  <c r="G919" i="1" s="1"/>
  <c r="D918" i="1"/>
  <c r="C918" i="1"/>
  <c r="H917" i="1"/>
  <c r="D917" i="1"/>
  <c r="C917" i="1"/>
  <c r="G917" i="1" s="1"/>
  <c r="H916" i="1"/>
  <c r="D916" i="1"/>
  <c r="C916" i="1"/>
  <c r="G916" i="1" s="1"/>
  <c r="D915" i="1"/>
  <c r="C915" i="1"/>
  <c r="G915" i="1" s="1"/>
  <c r="D914" i="1"/>
  <c r="C914" i="1"/>
  <c r="D913" i="1"/>
  <c r="C913" i="1"/>
  <c r="G913" i="1" s="1"/>
  <c r="H912" i="1"/>
  <c r="D912" i="1"/>
  <c r="C912" i="1"/>
  <c r="G912" i="1" s="1"/>
  <c r="H911" i="1"/>
  <c r="D911" i="1"/>
  <c r="C911" i="1"/>
  <c r="G911" i="1" s="1"/>
  <c r="D910" i="1"/>
  <c r="C910" i="1"/>
  <c r="H909" i="1"/>
  <c r="D909" i="1"/>
  <c r="C909" i="1"/>
  <c r="G909" i="1" s="1"/>
  <c r="G908" i="1"/>
  <c r="D908" i="1"/>
  <c r="C908" i="1"/>
  <c r="H908" i="1" s="1"/>
  <c r="D907" i="1"/>
  <c r="C907" i="1"/>
  <c r="H907" i="1" s="1"/>
  <c r="D906" i="1"/>
  <c r="C906" i="1"/>
  <c r="H906" i="1" s="1"/>
  <c r="G905" i="1"/>
  <c r="D905" i="1"/>
  <c r="C905" i="1"/>
  <c r="H905" i="1" s="1"/>
  <c r="G904" i="1"/>
  <c r="D904" i="1"/>
  <c r="C904" i="1"/>
  <c r="H904" i="1" s="1"/>
  <c r="D903" i="1"/>
  <c r="C903" i="1"/>
  <c r="H903" i="1" s="1"/>
  <c r="D902" i="1"/>
  <c r="C902" i="1"/>
  <c r="H902" i="1" s="1"/>
  <c r="G901" i="1"/>
  <c r="D901" i="1"/>
  <c r="C901" i="1"/>
  <c r="H901" i="1" s="1"/>
  <c r="G900" i="1"/>
  <c r="D900" i="1"/>
  <c r="C900" i="1"/>
  <c r="H900" i="1" s="1"/>
  <c r="D899" i="1"/>
  <c r="C899" i="1"/>
  <c r="H899" i="1" s="1"/>
  <c r="D898" i="1"/>
  <c r="C898" i="1"/>
  <c r="H898" i="1" s="1"/>
  <c r="G897" i="1"/>
  <c r="D897" i="1"/>
  <c r="C897" i="1"/>
  <c r="H897" i="1" s="1"/>
  <c r="G896" i="1"/>
  <c r="D896" i="1"/>
  <c r="C896" i="1"/>
  <c r="H896" i="1" s="1"/>
  <c r="D895" i="1"/>
  <c r="C895" i="1"/>
  <c r="H895" i="1" s="1"/>
  <c r="D894" i="1"/>
  <c r="C894" i="1"/>
  <c r="H894" i="1" s="1"/>
  <c r="G893" i="1"/>
  <c r="D893" i="1"/>
  <c r="C893" i="1"/>
  <c r="H893" i="1" s="1"/>
  <c r="G892" i="1"/>
  <c r="D892" i="1"/>
  <c r="C892" i="1"/>
  <c r="H892" i="1" s="1"/>
  <c r="D891" i="1"/>
  <c r="C891" i="1"/>
  <c r="H891" i="1" s="1"/>
  <c r="D890" i="1"/>
  <c r="C890" i="1"/>
  <c r="H890" i="1" s="1"/>
  <c r="G889" i="1"/>
  <c r="D889" i="1"/>
  <c r="C889" i="1"/>
  <c r="H889" i="1" s="1"/>
  <c r="G888" i="1"/>
  <c r="D888" i="1"/>
  <c r="C888" i="1"/>
  <c r="H888" i="1" s="1"/>
  <c r="D887" i="1"/>
  <c r="C887" i="1"/>
  <c r="H887" i="1" s="1"/>
  <c r="D886" i="1"/>
  <c r="C886" i="1"/>
  <c r="H886" i="1" s="1"/>
  <c r="G885" i="1"/>
  <c r="D885" i="1"/>
  <c r="C885" i="1"/>
  <c r="H885" i="1" s="1"/>
  <c r="G884" i="1"/>
  <c r="D884" i="1"/>
  <c r="C884" i="1"/>
  <c r="H884" i="1" s="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G848" i="1"/>
  <c r="D848" i="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C630" i="1"/>
  <c r="H629" i="1"/>
  <c r="D629" i="1"/>
  <c r="C629" i="1"/>
  <c r="G629" i="1" s="1"/>
  <c r="H628" i="1"/>
  <c r="D628" i="1"/>
  <c r="C628" i="1"/>
  <c r="D627" i="1"/>
  <c r="C627" i="1"/>
  <c r="D626" i="1"/>
  <c r="C626" i="1"/>
  <c r="H625" i="1"/>
  <c r="D625" i="1"/>
  <c r="C625" i="1"/>
  <c r="G625" i="1" s="1"/>
  <c r="D624" i="1"/>
  <c r="H624" i="1" s="1"/>
  <c r="C624" i="1"/>
  <c r="D622" i="1"/>
  <c r="G622" i="1" s="1"/>
  <c r="C622" i="1"/>
  <c r="D621" i="1"/>
  <c r="C621" i="1"/>
  <c r="H621" i="1" s="1"/>
  <c r="D620" i="1"/>
  <c r="C620" i="1"/>
  <c r="D619" i="1"/>
  <c r="C619" i="1"/>
  <c r="H619" i="1" s="1"/>
  <c r="D618" i="1"/>
  <c r="G618" i="1" s="1"/>
  <c r="C618" i="1"/>
  <c r="G617" i="1"/>
  <c r="D617" i="1"/>
  <c r="C617" i="1"/>
  <c r="H617" i="1" s="1"/>
  <c r="D616" i="1"/>
  <c r="C616" i="1"/>
  <c r="D615" i="1"/>
  <c r="C615" i="1"/>
  <c r="H615" i="1" s="1"/>
  <c r="G614" i="1"/>
  <c r="D614" i="1"/>
  <c r="C614" i="1"/>
  <c r="G613" i="1"/>
  <c r="D613" i="1"/>
  <c r="C613" i="1"/>
  <c r="D612" i="1"/>
  <c r="C612" i="1"/>
  <c r="G611" i="1"/>
  <c r="D611" i="1"/>
  <c r="C611" i="1"/>
  <c r="H611" i="1" s="1"/>
  <c r="G610" i="1"/>
  <c r="D610" i="1"/>
  <c r="C610" i="1"/>
  <c r="D609" i="1"/>
  <c r="C609" i="1"/>
  <c r="D608" i="1"/>
  <c r="C608" i="1"/>
  <c r="G607" i="1"/>
  <c r="D607" i="1"/>
  <c r="C607" i="1"/>
  <c r="H607" i="1" s="1"/>
  <c r="D606" i="1"/>
  <c r="G606" i="1" s="1"/>
  <c r="C606" i="1"/>
  <c r="D605" i="1"/>
  <c r="C605" i="1"/>
  <c r="H605" i="1" s="1"/>
  <c r="D604" i="1"/>
  <c r="C604" i="1"/>
  <c r="D603" i="1"/>
  <c r="G602" i="1"/>
  <c r="D602" i="1"/>
  <c r="H602" i="1" s="1"/>
  <c r="C602" i="1"/>
  <c r="D601" i="1"/>
  <c r="H601" i="1" s="1"/>
  <c r="C601" i="1"/>
  <c r="D600" i="1"/>
  <c r="H600" i="1" s="1"/>
  <c r="C600" i="1"/>
  <c r="G599" i="1"/>
  <c r="D599" i="1"/>
  <c r="H599" i="1" s="1"/>
  <c r="C599" i="1"/>
  <c r="G598" i="1"/>
  <c r="D598" i="1"/>
  <c r="H598" i="1" s="1"/>
  <c r="C598" i="1"/>
  <c r="D597" i="1"/>
  <c r="H597" i="1" s="1"/>
  <c r="C597" i="1"/>
  <c r="D596" i="1"/>
  <c r="H596" i="1" s="1"/>
  <c r="C596" i="1"/>
  <c r="G595" i="1"/>
  <c r="D595" i="1"/>
  <c r="H595" i="1" s="1"/>
  <c r="C595" i="1"/>
  <c r="G594" i="1"/>
  <c r="D594" i="1"/>
  <c r="H594" i="1" s="1"/>
  <c r="C594" i="1"/>
  <c r="D593" i="1"/>
  <c r="H593" i="1" s="1"/>
  <c r="C593" i="1"/>
  <c r="D592" i="1"/>
  <c r="H592" i="1" s="1"/>
  <c r="C592" i="1"/>
  <c r="H590" i="1"/>
  <c r="G590" i="1"/>
  <c r="D590" i="1"/>
  <c r="C590" i="1"/>
  <c r="H589" i="1"/>
  <c r="G589" i="1"/>
  <c r="D589" i="1"/>
  <c r="C589" i="1"/>
  <c r="H588" i="1"/>
  <c r="C588" i="1"/>
  <c r="G588" i="1" s="1"/>
  <c r="G587" i="1"/>
  <c r="D587" i="1"/>
  <c r="C587" i="1"/>
  <c r="H587" i="1" s="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D577" i="1"/>
  <c r="C577" i="1"/>
  <c r="H577" i="1" s="1"/>
  <c r="D576" i="1"/>
  <c r="C576" i="1"/>
  <c r="H576" i="1" s="1"/>
  <c r="G575" i="1"/>
  <c r="D575" i="1"/>
  <c r="C575" i="1"/>
  <c r="H575" i="1" s="1"/>
  <c r="G574" i="1"/>
  <c r="D574" i="1"/>
  <c r="C574" i="1"/>
  <c r="H574" i="1" s="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C566" i="1"/>
  <c r="H566" i="1" s="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D543" i="1"/>
  <c r="C543" i="1"/>
  <c r="G543" i="1" s="1"/>
  <c r="H542" i="1"/>
  <c r="D542" i="1"/>
  <c r="C542" i="1"/>
  <c r="D541" i="1"/>
  <c r="C541" i="1"/>
  <c r="D540" i="1"/>
  <c r="C540" i="1"/>
  <c r="H539" i="1"/>
  <c r="D539" i="1"/>
  <c r="C539" i="1"/>
  <c r="G539" i="1" s="1"/>
  <c r="D538" i="1"/>
  <c r="H538" i="1" s="1"/>
  <c r="C538" i="1"/>
  <c r="D537" i="1"/>
  <c r="C537" i="1"/>
  <c r="G537" i="1" s="1"/>
  <c r="D536" i="1"/>
  <c r="C536" i="1"/>
  <c r="D535" i="1"/>
  <c r="C535" i="1"/>
  <c r="G535" i="1" s="1"/>
  <c r="D534" i="1"/>
  <c r="H534" i="1" s="1"/>
  <c r="C534" i="1"/>
  <c r="H533" i="1"/>
  <c r="D533" i="1"/>
  <c r="C533" i="1"/>
  <c r="G533" i="1" s="1"/>
  <c r="D532" i="1"/>
  <c r="C532" i="1"/>
  <c r="D531" i="1"/>
  <c r="C531" i="1"/>
  <c r="G531" i="1" s="1"/>
  <c r="H528" i="1"/>
  <c r="D528" i="1"/>
  <c r="C528" i="1"/>
  <c r="H527" i="1"/>
  <c r="D527" i="1"/>
  <c r="C527" i="1"/>
  <c r="D526" i="1"/>
  <c r="C526" i="1"/>
  <c r="H525" i="1"/>
  <c r="D525" i="1"/>
  <c r="C525" i="1"/>
  <c r="G525" i="1" s="1"/>
  <c r="H524" i="1"/>
  <c r="D524" i="1"/>
  <c r="C524" i="1"/>
  <c r="D523" i="1"/>
  <c r="C523" i="1"/>
  <c r="D522" i="1"/>
  <c r="C522" i="1"/>
  <c r="H521" i="1"/>
  <c r="D521" i="1"/>
  <c r="C521" i="1"/>
  <c r="G521" i="1" s="1"/>
  <c r="D520" i="1"/>
  <c r="H520" i="1" s="1"/>
  <c r="C520" i="1"/>
  <c r="D519" i="1"/>
  <c r="C519" i="1"/>
  <c r="G519" i="1" s="1"/>
  <c r="D518" i="1"/>
  <c r="C518" i="1"/>
  <c r="D517" i="1"/>
  <c r="C517" i="1"/>
  <c r="G517" i="1" s="1"/>
  <c r="D515" i="1"/>
  <c r="C515" i="1"/>
  <c r="H515" i="1" s="1"/>
  <c r="D514" i="1"/>
  <c r="G514" i="1" s="1"/>
  <c r="C514" i="1"/>
  <c r="G513" i="1"/>
  <c r="D513" i="1"/>
  <c r="C513" i="1"/>
  <c r="H513" i="1" s="1"/>
  <c r="D512" i="1"/>
  <c r="C512" i="1"/>
  <c r="D511" i="1"/>
  <c r="C511" i="1"/>
  <c r="H511" i="1" s="1"/>
  <c r="G510" i="1"/>
  <c r="D510" i="1"/>
  <c r="C510" i="1"/>
  <c r="G509" i="1"/>
  <c r="D509" i="1"/>
  <c r="C509" i="1"/>
  <c r="D508" i="1"/>
  <c r="C508" i="1"/>
  <c r="G507" i="1"/>
  <c r="D507" i="1"/>
  <c r="C507" i="1"/>
  <c r="H507" i="1" s="1"/>
  <c r="G506" i="1"/>
  <c r="D506" i="1"/>
  <c r="C506" i="1"/>
  <c r="D505" i="1"/>
  <c r="C505" i="1"/>
  <c r="D504" i="1"/>
  <c r="C504" i="1"/>
  <c r="G503" i="1"/>
  <c r="D503" i="1"/>
  <c r="C503" i="1"/>
  <c r="H503" i="1" s="1"/>
  <c r="D502" i="1"/>
  <c r="G502" i="1" s="1"/>
  <c r="C502" i="1"/>
  <c r="D501" i="1"/>
  <c r="C501" i="1"/>
  <c r="H501" i="1" s="1"/>
  <c r="D500" i="1"/>
  <c r="C500" i="1"/>
  <c r="D499" i="1"/>
  <c r="C499" i="1"/>
  <c r="H499" i="1" s="1"/>
  <c r="D498" i="1"/>
  <c r="G498" i="1" s="1"/>
  <c r="C498" i="1"/>
  <c r="G497" i="1"/>
  <c r="D497" i="1"/>
  <c r="C497" i="1"/>
  <c r="H497" i="1" s="1"/>
  <c r="D496" i="1"/>
  <c r="C496" i="1"/>
  <c r="D495" i="1"/>
  <c r="C495" i="1"/>
  <c r="H495" i="1" s="1"/>
  <c r="G494" i="1"/>
  <c r="D494" i="1"/>
  <c r="C494" i="1"/>
  <c r="G493" i="1"/>
  <c r="D493" i="1"/>
  <c r="C493" i="1"/>
  <c r="D492" i="1"/>
  <c r="C492" i="1"/>
  <c r="G491" i="1"/>
  <c r="D491" i="1"/>
  <c r="C491" i="1"/>
  <c r="H491" i="1" s="1"/>
  <c r="G490" i="1"/>
  <c r="D490" i="1"/>
  <c r="C490" i="1"/>
  <c r="D489" i="1"/>
  <c r="C489" i="1"/>
  <c r="D488" i="1"/>
  <c r="C488" i="1"/>
  <c r="G487" i="1"/>
  <c r="D487" i="1"/>
  <c r="C487" i="1"/>
  <c r="H487" i="1" s="1"/>
  <c r="D486" i="1"/>
  <c r="G486" i="1" s="1"/>
  <c r="C486" i="1"/>
  <c r="D485" i="1"/>
  <c r="D484" i="1"/>
  <c r="C484" i="1"/>
  <c r="D483" i="1"/>
  <c r="C483" i="1"/>
  <c r="H483" i="1" s="1"/>
  <c r="C482" i="1"/>
  <c r="D481" i="1"/>
  <c r="G481" i="1" s="1"/>
  <c r="C481" i="1"/>
  <c r="D480" i="1"/>
  <c r="G480" i="1" s="1"/>
  <c r="C480" i="1"/>
  <c r="D479" i="1"/>
  <c r="H478" i="1"/>
  <c r="G478" i="1"/>
  <c r="D478" i="1"/>
  <c r="C478" i="1"/>
  <c r="H477" i="1"/>
  <c r="G477" i="1"/>
  <c r="D477" i="1"/>
  <c r="C477" i="1"/>
  <c r="H476" i="1"/>
  <c r="G476" i="1"/>
  <c r="D476" i="1"/>
  <c r="C476" i="1"/>
  <c r="H475" i="1"/>
  <c r="G475" i="1"/>
  <c r="D475" i="1"/>
  <c r="C475" i="1"/>
  <c r="H474" i="1"/>
  <c r="G474" i="1"/>
  <c r="D474" i="1"/>
  <c r="C474" i="1"/>
  <c r="H472" i="1"/>
  <c r="D472" i="1"/>
  <c r="C472" i="1"/>
  <c r="G472" i="1" s="1"/>
  <c r="D471" i="1"/>
  <c r="C471" i="1"/>
  <c r="G471" i="1" s="1"/>
  <c r="C470" i="1"/>
  <c r="D469" i="1"/>
  <c r="C469" i="1"/>
  <c r="H468" i="1"/>
  <c r="D468" i="1"/>
  <c r="C468" i="1"/>
  <c r="G468" i="1" s="1"/>
  <c r="H467" i="1"/>
  <c r="D467" i="1"/>
  <c r="C467" i="1"/>
  <c r="D466" i="1"/>
  <c r="C466" i="1"/>
  <c r="D465" i="1"/>
  <c r="C465" i="1"/>
  <c r="H464" i="1"/>
  <c r="D464" i="1"/>
  <c r="C464" i="1"/>
  <c r="G464" i="1" s="1"/>
  <c r="D463" i="1"/>
  <c r="H463" i="1" s="1"/>
  <c r="C463" i="1"/>
  <c r="D462" i="1"/>
  <c r="C462" i="1"/>
  <c r="G462" i="1" s="1"/>
  <c r="D461" i="1"/>
  <c r="C461" i="1"/>
  <c r="D459" i="1"/>
  <c r="C459" i="1"/>
  <c r="G459" i="1" s="1"/>
  <c r="D458" i="1"/>
  <c r="H458" i="1" s="1"/>
  <c r="C458" i="1"/>
  <c r="H457" i="1"/>
  <c r="D457" i="1"/>
  <c r="C457" i="1"/>
  <c r="G457" i="1" s="1"/>
  <c r="D456" i="1"/>
  <c r="C456" i="1"/>
  <c r="D455" i="1"/>
  <c r="C455" i="1"/>
  <c r="G455" i="1" s="1"/>
  <c r="H454" i="1"/>
  <c r="D454" i="1"/>
  <c r="C454" i="1"/>
  <c r="H453" i="1"/>
  <c r="D453" i="1"/>
  <c r="C453" i="1"/>
  <c r="D452" i="1"/>
  <c r="C452" i="1"/>
  <c r="H451" i="1"/>
  <c r="D451" i="1"/>
  <c r="C451" i="1"/>
  <c r="G451" i="1" s="1"/>
  <c r="H450" i="1"/>
  <c r="D450" i="1"/>
  <c r="C450" i="1"/>
  <c r="D449" i="1"/>
  <c r="C449" i="1"/>
  <c r="D448" i="1"/>
  <c r="C448" i="1"/>
  <c r="H447" i="1"/>
  <c r="D447" i="1"/>
  <c r="C447" i="1"/>
  <c r="G447" i="1" s="1"/>
  <c r="D446" i="1"/>
  <c r="H446" i="1" s="1"/>
  <c r="C446" i="1"/>
  <c r="D445" i="1"/>
  <c r="C445" i="1"/>
  <c r="G445" i="1" s="1"/>
  <c r="D444" i="1"/>
  <c r="C444" i="1"/>
  <c r="D443" i="1"/>
  <c r="C443" i="1"/>
  <c r="G443" i="1" s="1"/>
  <c r="D442" i="1"/>
  <c r="H442" i="1" s="1"/>
  <c r="C442" i="1"/>
  <c r="H441" i="1"/>
  <c r="D441" i="1"/>
  <c r="C441" i="1"/>
  <c r="G441" i="1" s="1"/>
  <c r="D440" i="1"/>
  <c r="C440" i="1"/>
  <c r="D439" i="1"/>
  <c r="C439" i="1"/>
  <c r="G439" i="1" s="1"/>
  <c r="H438" i="1"/>
  <c r="D438" i="1"/>
  <c r="C438" i="1"/>
  <c r="H437" i="1"/>
  <c r="D437" i="1"/>
  <c r="C437" i="1"/>
  <c r="D436" i="1"/>
  <c r="C436" i="1"/>
  <c r="H435" i="1"/>
  <c r="D435" i="1"/>
  <c r="C435" i="1"/>
  <c r="G435" i="1" s="1"/>
  <c r="H434" i="1"/>
  <c r="D434" i="1"/>
  <c r="C434" i="1"/>
  <c r="D433" i="1"/>
  <c r="C433" i="1"/>
  <c r="D432" i="1"/>
  <c r="C432" i="1"/>
  <c r="H431" i="1"/>
  <c r="D431" i="1"/>
  <c r="C431" i="1"/>
  <c r="G431" i="1" s="1"/>
  <c r="D430" i="1"/>
  <c r="H430" i="1" s="1"/>
  <c r="C430" i="1"/>
  <c r="D429" i="1"/>
  <c r="C429" i="1"/>
  <c r="G429" i="1" s="1"/>
  <c r="D428" i="1"/>
  <c r="C428" i="1"/>
  <c r="D427" i="1"/>
  <c r="C427" i="1"/>
  <c r="G427" i="1" s="1"/>
  <c r="D426" i="1"/>
  <c r="D423" i="1"/>
  <c r="C422" i="1"/>
  <c r="D421" i="1"/>
  <c r="C421" i="1"/>
  <c r="D416" i="1"/>
  <c r="C416" i="1"/>
  <c r="D415" i="1"/>
  <c r="C415" i="1"/>
  <c r="D414" i="1"/>
  <c r="C414" i="1"/>
  <c r="G411" i="1"/>
  <c r="D411" i="1"/>
  <c r="C411" i="1"/>
  <c r="H411" i="1" s="1"/>
  <c r="G410" i="1"/>
  <c r="D410" i="1"/>
  <c r="C410" i="1"/>
  <c r="D409" i="1"/>
  <c r="C409" i="1"/>
  <c r="D408" i="1"/>
  <c r="C408" i="1"/>
  <c r="D407" i="1"/>
  <c r="G406" i="1"/>
  <c r="D406" i="1"/>
  <c r="H406" i="1" s="1"/>
  <c r="C406" i="1"/>
  <c r="G405" i="1"/>
  <c r="D405" i="1"/>
  <c r="H405" i="1" s="1"/>
  <c r="C405" i="1"/>
  <c r="D404" i="1"/>
  <c r="H404" i="1" s="1"/>
  <c r="C404" i="1"/>
  <c r="D403" i="1"/>
  <c r="H403" i="1" s="1"/>
  <c r="C403" i="1"/>
  <c r="G402" i="1"/>
  <c r="D402" i="1"/>
  <c r="H402" i="1" s="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7" i="1"/>
  <c r="H367" i="1" s="1"/>
  <c r="C367" i="1"/>
  <c r="H366" i="1"/>
  <c r="D366" i="1"/>
  <c r="C366" i="1"/>
  <c r="G366" i="1" s="1"/>
  <c r="D365" i="1"/>
  <c r="C365" i="1"/>
  <c r="D364" i="1"/>
  <c r="C364" i="1"/>
  <c r="G364" i="1" s="1"/>
  <c r="H363" i="1"/>
  <c r="D363" i="1"/>
  <c r="C363" i="1"/>
  <c r="H362" i="1"/>
  <c r="D362" i="1"/>
  <c r="C362" i="1"/>
  <c r="D361" i="1"/>
  <c r="C361" i="1"/>
  <c r="H360" i="1"/>
  <c r="D360" i="1"/>
  <c r="C360" i="1"/>
  <c r="G360" i="1" s="1"/>
  <c r="H359" i="1"/>
  <c r="D359" i="1"/>
  <c r="C359" i="1"/>
  <c r="D358" i="1"/>
  <c r="C358" i="1"/>
  <c r="D357" i="1"/>
  <c r="C357" i="1"/>
  <c r="H354" i="1"/>
  <c r="D354" i="1"/>
  <c r="C354" i="1"/>
  <c r="G354" i="1" s="1"/>
  <c r="D353" i="1"/>
  <c r="G352" i="1"/>
  <c r="D352" i="1"/>
  <c r="C352" i="1"/>
  <c r="H352" i="1" s="1"/>
  <c r="D351" i="1"/>
  <c r="C351" i="1"/>
  <c r="D350" i="1"/>
  <c r="C350" i="1"/>
  <c r="H350" i="1" s="1"/>
  <c r="G349" i="1"/>
  <c r="D349" i="1"/>
  <c r="C349" i="1"/>
  <c r="H349" i="1" s="1"/>
  <c r="G348" i="1"/>
  <c r="D348" i="1"/>
  <c r="C348" i="1"/>
  <c r="D347" i="1"/>
  <c r="C347" i="1"/>
  <c r="D346" i="1"/>
  <c r="C346" i="1"/>
  <c r="H346" i="1" s="1"/>
  <c r="G345" i="1"/>
  <c r="D345" i="1"/>
  <c r="C345" i="1"/>
  <c r="H345" i="1" s="1"/>
  <c r="G344" i="1"/>
  <c r="D344" i="1"/>
  <c r="C344" i="1"/>
  <c r="D343" i="1"/>
  <c r="C343" i="1"/>
  <c r="D342" i="1"/>
  <c r="C342" i="1"/>
  <c r="H342" i="1" s="1"/>
  <c r="D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C302" i="1"/>
  <c r="H302" i="1" s="1"/>
  <c r="G301" i="1"/>
  <c r="D301" i="1"/>
  <c r="C301" i="1"/>
  <c r="D300" i="1"/>
  <c r="C300" i="1"/>
  <c r="D299" i="1"/>
  <c r="C299" i="1"/>
  <c r="G299" i="1" s="1"/>
  <c r="D298" i="1"/>
  <c r="H298" i="1" s="1"/>
  <c r="C298" i="1"/>
  <c r="D294" i="1"/>
  <c r="C294" i="1"/>
  <c r="D293" i="1"/>
  <c r="C293" i="1"/>
  <c r="H293" i="1" s="1"/>
  <c r="G292" i="1"/>
  <c r="D292" i="1"/>
  <c r="C292" i="1"/>
  <c r="H292" i="1" s="1"/>
  <c r="G291" i="1"/>
  <c r="D291" i="1"/>
  <c r="C291" i="1"/>
  <c r="D290" i="1"/>
  <c r="C290" i="1"/>
  <c r="D289" i="1"/>
  <c r="C289" i="1"/>
  <c r="H289" i="1" s="1"/>
  <c r="G288" i="1"/>
  <c r="D288" i="1"/>
  <c r="C288" i="1"/>
  <c r="H288" i="1" s="1"/>
  <c r="G287" i="1"/>
  <c r="D287" i="1"/>
  <c r="C287" i="1"/>
  <c r="D286" i="1"/>
  <c r="C286" i="1"/>
  <c r="D285" i="1"/>
  <c r="C285" i="1"/>
  <c r="H285" i="1" s="1"/>
  <c r="G284" i="1"/>
  <c r="D284" i="1"/>
  <c r="C284" i="1"/>
  <c r="H284" i="1" s="1"/>
  <c r="G283" i="1"/>
  <c r="D283" i="1"/>
  <c r="C283" i="1"/>
  <c r="D282" i="1"/>
  <c r="C282" i="1"/>
  <c r="D281" i="1"/>
  <c r="C281" i="1"/>
  <c r="H281" i="1" s="1"/>
  <c r="G280" i="1"/>
  <c r="D280" i="1"/>
  <c r="C280" i="1"/>
  <c r="H280" i="1" s="1"/>
  <c r="G279" i="1"/>
  <c r="D279" i="1"/>
  <c r="C279" i="1"/>
  <c r="D278" i="1"/>
  <c r="C278" i="1"/>
  <c r="D277" i="1"/>
  <c r="C277" i="1"/>
  <c r="H277" i="1" s="1"/>
  <c r="G276" i="1"/>
  <c r="D276" i="1"/>
  <c r="C276" i="1"/>
  <c r="H276" i="1" s="1"/>
  <c r="G275" i="1"/>
  <c r="D275" i="1"/>
  <c r="C275" i="1"/>
  <c r="C274" i="1"/>
  <c r="H273" i="1"/>
  <c r="G273" i="1"/>
  <c r="D273" i="1"/>
  <c r="C273" i="1"/>
  <c r="H272" i="1"/>
  <c r="G272" i="1"/>
  <c r="D272" i="1"/>
  <c r="C272" i="1"/>
  <c r="H271" i="1"/>
  <c r="G271" i="1"/>
  <c r="D271" i="1"/>
  <c r="C271" i="1"/>
  <c r="H270" i="1"/>
  <c r="G270" i="1"/>
  <c r="D270" i="1"/>
  <c r="C270" i="1"/>
  <c r="C269" i="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D258" i="1"/>
  <c r="D257" i="1"/>
  <c r="C257" i="1"/>
  <c r="D256" i="1"/>
  <c r="C256" i="1"/>
  <c r="H256" i="1" s="1"/>
  <c r="G255" i="1"/>
  <c r="D255" i="1"/>
  <c r="C255" i="1"/>
  <c r="H255" i="1" s="1"/>
  <c r="G254" i="1"/>
  <c r="D254" i="1"/>
  <c r="C254" i="1"/>
  <c r="D253" i="1"/>
  <c r="C253" i="1"/>
  <c r="D252" i="1"/>
  <c r="C252" i="1"/>
  <c r="H252" i="1" s="1"/>
  <c r="G251" i="1"/>
  <c r="D251" i="1"/>
  <c r="C251" i="1"/>
  <c r="H251" i="1" s="1"/>
  <c r="G250" i="1"/>
  <c r="D250" i="1"/>
  <c r="C250" i="1"/>
  <c r="D249" i="1"/>
  <c r="C249" i="1"/>
  <c r="D248" i="1"/>
  <c r="C248" i="1"/>
  <c r="H248" i="1" s="1"/>
  <c r="G247" i="1"/>
  <c r="D247" i="1"/>
  <c r="C247" i="1"/>
  <c r="H247" i="1" s="1"/>
  <c r="G246" i="1"/>
  <c r="D246" i="1"/>
  <c r="C246" i="1"/>
  <c r="D245" i="1"/>
  <c r="C245" i="1"/>
  <c r="D244" i="1"/>
  <c r="C244" i="1"/>
  <c r="H244" i="1" s="1"/>
  <c r="G243" i="1"/>
  <c r="D243" i="1"/>
  <c r="C243" i="1"/>
  <c r="H243" i="1" s="1"/>
  <c r="G242" i="1"/>
  <c r="D242" i="1"/>
  <c r="C242" i="1"/>
  <c r="D241" i="1"/>
  <c r="C241" i="1"/>
  <c r="D240" i="1"/>
  <c r="C240" i="1"/>
  <c r="H240" i="1" s="1"/>
  <c r="G239" i="1"/>
  <c r="D239" i="1"/>
  <c r="C239" i="1"/>
  <c r="H239"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G196" i="1" s="1"/>
  <c r="H195" i="1"/>
  <c r="D195" i="1"/>
  <c r="C195" i="1"/>
  <c r="G195" i="1" s="1"/>
  <c r="H194" i="1"/>
  <c r="D194" i="1"/>
  <c r="C194" i="1"/>
  <c r="D193" i="1"/>
  <c r="C193" i="1"/>
  <c r="D192" i="1"/>
  <c r="C192" i="1"/>
  <c r="G192" i="1" s="1"/>
  <c r="H191" i="1"/>
  <c r="D191" i="1"/>
  <c r="C191" i="1"/>
  <c r="G191" i="1" s="1"/>
  <c r="H190" i="1"/>
  <c r="D190" i="1"/>
  <c r="C190" i="1"/>
  <c r="D189" i="1"/>
  <c r="C189" i="1"/>
  <c r="D188" i="1"/>
  <c r="C188" i="1"/>
  <c r="G188" i="1" s="1"/>
  <c r="H187" i="1"/>
  <c r="D187" i="1"/>
  <c r="C187" i="1"/>
  <c r="G187" i="1" s="1"/>
  <c r="H186" i="1"/>
  <c r="D186" i="1"/>
  <c r="C186" i="1"/>
  <c r="D185" i="1"/>
  <c r="C185" i="1"/>
  <c r="D184" i="1"/>
  <c r="C184" i="1"/>
  <c r="G184" i="1" s="1"/>
  <c r="H183" i="1"/>
  <c r="D183" i="1"/>
  <c r="C183" i="1"/>
  <c r="G183" i="1" s="1"/>
  <c r="H182" i="1"/>
  <c r="D182" i="1"/>
  <c r="C182" i="1"/>
  <c r="D181" i="1"/>
  <c r="C181" i="1"/>
  <c r="D180" i="1"/>
  <c r="C180" i="1"/>
  <c r="G180" i="1" s="1"/>
  <c r="H179" i="1"/>
  <c r="D179" i="1"/>
  <c r="C179" i="1"/>
  <c r="G179" i="1" s="1"/>
  <c r="H178" i="1"/>
  <c r="D178" i="1"/>
  <c r="C178" i="1"/>
  <c r="D177" i="1"/>
  <c r="C177" i="1"/>
  <c r="D176" i="1"/>
  <c r="C176" i="1"/>
  <c r="G176" i="1" s="1"/>
  <c r="H175" i="1"/>
  <c r="D175" i="1"/>
  <c r="C175" i="1"/>
  <c r="G175" i="1" s="1"/>
  <c r="C174" i="1"/>
  <c r="G173" i="1"/>
  <c r="D173" i="1"/>
  <c r="C173" i="1"/>
  <c r="H173" i="1" s="1"/>
  <c r="G172" i="1"/>
  <c r="D172" i="1"/>
  <c r="C172" i="1"/>
  <c r="D171" i="1"/>
  <c r="C171" i="1"/>
  <c r="D170" i="1"/>
  <c r="C170" i="1"/>
  <c r="H170" i="1" s="1"/>
  <c r="G169" i="1"/>
  <c r="D169" i="1"/>
  <c r="C169" i="1"/>
  <c r="H169" i="1" s="1"/>
  <c r="G168" i="1"/>
  <c r="D168" i="1"/>
  <c r="C168" i="1"/>
  <c r="D167" i="1"/>
  <c r="C167" i="1"/>
  <c r="D166" i="1"/>
  <c r="C166" i="1"/>
  <c r="H166" i="1" s="1"/>
  <c r="G165" i="1"/>
  <c r="D165" i="1"/>
  <c r="C165" i="1"/>
  <c r="H165" i="1" s="1"/>
  <c r="G164" i="1"/>
  <c r="D164" i="1"/>
  <c r="C164" i="1"/>
  <c r="D163" i="1"/>
  <c r="C163" i="1"/>
  <c r="D162" i="1"/>
  <c r="C162" i="1"/>
  <c r="H162" i="1" s="1"/>
  <c r="G161" i="1"/>
  <c r="D161" i="1"/>
  <c r="C161" i="1"/>
  <c r="H161" i="1" s="1"/>
  <c r="G159" i="1"/>
  <c r="D159" i="1"/>
  <c r="C159" i="1"/>
  <c r="D158" i="1"/>
  <c r="C158" i="1"/>
  <c r="D157" i="1"/>
  <c r="C157" i="1"/>
  <c r="H157" i="1" s="1"/>
  <c r="G156" i="1"/>
  <c r="D156" i="1"/>
  <c r="C156" i="1"/>
  <c r="H156" i="1" s="1"/>
  <c r="G155" i="1"/>
  <c r="D155" i="1"/>
  <c r="C155" i="1"/>
  <c r="D154" i="1"/>
  <c r="C154" i="1"/>
  <c r="D153" i="1"/>
  <c r="C153" i="1"/>
  <c r="H153" i="1" s="1"/>
  <c r="G152" i="1"/>
  <c r="D152" i="1"/>
  <c r="C152" i="1"/>
  <c r="H152" i="1" s="1"/>
  <c r="G151" i="1"/>
  <c r="D151" i="1"/>
  <c r="C151" i="1"/>
  <c r="D150" i="1"/>
  <c r="C150" i="1"/>
  <c r="D149" i="1"/>
  <c r="C149" i="1"/>
  <c r="H149" i="1" s="1"/>
  <c r="G147" i="1"/>
  <c r="D147" i="1"/>
  <c r="C147" i="1"/>
  <c r="H147" i="1" s="1"/>
  <c r="G146" i="1"/>
  <c r="D146" i="1"/>
  <c r="C146" i="1"/>
  <c r="D145" i="1"/>
  <c r="C145" i="1"/>
  <c r="D144" i="1"/>
  <c r="C144" i="1"/>
  <c r="H144" i="1" s="1"/>
  <c r="G143" i="1"/>
  <c r="D143" i="1"/>
  <c r="C143" i="1"/>
  <c r="H143" i="1" s="1"/>
  <c r="G142" i="1"/>
  <c r="D142" i="1"/>
  <c r="C142" i="1"/>
  <c r="D141" i="1"/>
  <c r="C141" i="1"/>
  <c r="D140" i="1"/>
  <c r="C140" i="1"/>
  <c r="H140" i="1" s="1"/>
  <c r="G139" i="1"/>
  <c r="D139" i="1"/>
  <c r="C139" i="1"/>
  <c r="H139" i="1" s="1"/>
  <c r="G138" i="1"/>
  <c r="D138" i="1"/>
  <c r="C138" i="1"/>
  <c r="D137" i="1"/>
  <c r="C137" i="1"/>
  <c r="D136" i="1"/>
  <c r="C136" i="1"/>
  <c r="H136" i="1" s="1"/>
  <c r="G135" i="1"/>
  <c r="D135" i="1"/>
  <c r="C135" i="1"/>
  <c r="H135" i="1" s="1"/>
  <c r="G134" i="1"/>
  <c r="D134" i="1"/>
  <c r="C134" i="1"/>
  <c r="D133" i="1"/>
  <c r="C133" i="1"/>
  <c r="D132" i="1"/>
  <c r="C132" i="1"/>
  <c r="H132" i="1" s="1"/>
  <c r="G131" i="1"/>
  <c r="D131" i="1"/>
  <c r="C131" i="1"/>
  <c r="H131" i="1" s="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D121" i="1"/>
  <c r="D120" i="1"/>
  <c r="H120" i="1" s="1"/>
  <c r="C120" i="1"/>
  <c r="D119" i="1"/>
  <c r="H119" i="1" s="1"/>
  <c r="C119" i="1"/>
  <c r="D118" i="1"/>
  <c r="H118" i="1" s="1"/>
  <c r="C118" i="1"/>
  <c r="D117" i="1"/>
  <c r="H117" i="1" s="1"/>
  <c r="C117" i="1"/>
  <c r="D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4" i="1"/>
  <c r="C44" i="1"/>
  <c r="G44" i="1" s="1"/>
  <c r="H43" i="1"/>
  <c r="D43" i="1"/>
  <c r="C43" i="1"/>
  <c r="G43" i="1" s="1"/>
  <c r="H42" i="1"/>
  <c r="D42" i="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46" i="1" l="1"/>
  <c r="H47" i="1"/>
  <c r="H48" i="1"/>
  <c r="H49" i="1"/>
  <c r="H50" i="1"/>
  <c r="H51" i="1"/>
  <c r="H52" i="1"/>
  <c r="H53" i="1"/>
  <c r="H54" i="1"/>
  <c r="H55" i="1"/>
  <c r="H56" i="1"/>
  <c r="H57" i="1"/>
  <c r="H58" i="1"/>
  <c r="H59" i="1"/>
  <c r="H133" i="1"/>
  <c r="H137" i="1"/>
  <c r="H141" i="1"/>
  <c r="H145" i="1"/>
  <c r="H150" i="1"/>
  <c r="H154" i="1"/>
  <c r="H158" i="1"/>
  <c r="H163" i="1"/>
  <c r="H167" i="1"/>
  <c r="H171" i="1"/>
  <c r="G177" i="1"/>
  <c r="G181" i="1"/>
  <c r="G185" i="1"/>
  <c r="G189" i="1"/>
  <c r="G193" i="1"/>
  <c r="G197" i="1"/>
  <c r="H241" i="1"/>
  <c r="H245" i="1"/>
  <c r="H249" i="1"/>
  <c r="H253" i="1"/>
  <c r="H257" i="1"/>
  <c r="H260" i="1"/>
  <c r="H261" i="1"/>
  <c r="H262" i="1"/>
  <c r="H263" i="1"/>
  <c r="H264" i="1"/>
  <c r="H265" i="1"/>
  <c r="H266" i="1"/>
  <c r="H267" i="1"/>
  <c r="H268" i="1"/>
  <c r="H278" i="1"/>
  <c r="H282" i="1"/>
  <c r="H286" i="1"/>
  <c r="H290" i="1"/>
  <c r="H294" i="1"/>
  <c r="H299" i="1"/>
  <c r="H343" i="1"/>
  <c r="H347" i="1"/>
  <c r="H351" i="1"/>
  <c r="G358" i="1"/>
  <c r="G365" i="1"/>
  <c r="H365" i="1"/>
  <c r="H409" i="1"/>
  <c r="G433" i="1"/>
  <c r="G440" i="1"/>
  <c r="H440" i="1"/>
  <c r="G449" i="1"/>
  <c r="G456" i="1"/>
  <c r="H456" i="1"/>
  <c r="G466" i="1"/>
  <c r="H489" i="1"/>
  <c r="H496" i="1"/>
  <c r="G496" i="1"/>
  <c r="H505" i="1"/>
  <c r="H512" i="1"/>
  <c r="G512" i="1"/>
  <c r="G523" i="1"/>
  <c r="G532" i="1"/>
  <c r="H532" i="1"/>
  <c r="G541" i="1"/>
  <c r="H609" i="1"/>
  <c r="H616" i="1"/>
  <c r="G616" i="1"/>
  <c r="G627" i="1"/>
  <c r="G922" i="1"/>
  <c r="H922" i="1"/>
  <c r="G954" i="1"/>
  <c r="H954" i="1"/>
  <c r="G986" i="1"/>
  <c r="H986" i="1"/>
  <c r="G1191" i="1"/>
  <c r="H1191" i="1"/>
  <c r="G1194" i="1"/>
  <c r="H1194" i="1"/>
  <c r="H1271" i="1"/>
  <c r="G1271" i="1"/>
  <c r="F432" i="4"/>
  <c r="D431" i="4"/>
  <c r="C425" i="1" s="1"/>
  <c r="C426" i="1"/>
  <c r="F485" i="4"/>
  <c r="C479" i="1"/>
  <c r="H416" i="1"/>
  <c r="G416" i="1"/>
  <c r="G452" i="1"/>
  <c r="H452" i="1"/>
  <c r="H508" i="1"/>
  <c r="G508" i="1"/>
  <c r="G930" i="1"/>
  <c r="H930" i="1"/>
  <c r="G962" i="1"/>
  <c r="H962" i="1"/>
  <c r="G994" i="1"/>
  <c r="H994" i="1"/>
  <c r="H1261" i="1"/>
  <c r="G1261" i="1"/>
  <c r="H1263" i="1"/>
  <c r="G1263" i="1"/>
  <c r="G436" i="1"/>
  <c r="H436" i="1"/>
  <c r="G469" i="1"/>
  <c r="H469" i="1"/>
  <c r="G526" i="1"/>
  <c r="H526" i="1"/>
  <c r="H612" i="1"/>
  <c r="G612" i="1"/>
  <c r="G117" i="1"/>
  <c r="G118" i="1"/>
  <c r="G119" i="1"/>
  <c r="G120" i="1"/>
  <c r="G133" i="1"/>
  <c r="G145" i="1"/>
  <c r="G163" i="1"/>
  <c r="G167" i="1"/>
  <c r="H177" i="1"/>
  <c r="H181" i="1"/>
  <c r="H185" i="1"/>
  <c r="H189" i="1"/>
  <c r="H197" i="1"/>
  <c r="G201" i="1"/>
  <c r="G204" i="1"/>
  <c r="G206" i="1"/>
  <c r="G209" i="1"/>
  <c r="G212" i="1"/>
  <c r="G216" i="1"/>
  <c r="G241" i="1"/>
  <c r="G249" i="1"/>
  <c r="G257" i="1"/>
  <c r="G278" i="1"/>
  <c r="G286" i="1"/>
  <c r="G294" i="1"/>
  <c r="G317" i="1"/>
  <c r="G318" i="1"/>
  <c r="G319" i="1"/>
  <c r="G320" i="1"/>
  <c r="G321" i="1"/>
  <c r="G322" i="1"/>
  <c r="G323" i="1"/>
  <c r="G324" i="1"/>
  <c r="G325" i="1"/>
  <c r="G326" i="1"/>
  <c r="G327" i="1"/>
  <c r="G328" i="1"/>
  <c r="G329" i="1"/>
  <c r="G330" i="1"/>
  <c r="G331" i="1"/>
  <c r="G332" i="1"/>
  <c r="G333" i="1"/>
  <c r="G334" i="1"/>
  <c r="G335" i="1"/>
  <c r="G336" i="1"/>
  <c r="G337" i="1"/>
  <c r="G338" i="1"/>
  <c r="G339" i="1"/>
  <c r="G340" i="1"/>
  <c r="G343" i="1"/>
  <c r="G347" i="1"/>
  <c r="G351" i="1"/>
  <c r="G357" i="1"/>
  <c r="H357" i="1"/>
  <c r="H358" i="1"/>
  <c r="G404" i="1"/>
  <c r="H408" i="1"/>
  <c r="G408" i="1"/>
  <c r="G409" i="1"/>
  <c r="G414" i="1"/>
  <c r="H427" i="1"/>
  <c r="G432" i="1"/>
  <c r="H432" i="1"/>
  <c r="H433" i="1"/>
  <c r="H443" i="1"/>
  <c r="G448" i="1"/>
  <c r="H448" i="1"/>
  <c r="H449" i="1"/>
  <c r="H459" i="1"/>
  <c r="G465" i="1"/>
  <c r="H465" i="1"/>
  <c r="H466" i="1"/>
  <c r="H471" i="1"/>
  <c r="H481" i="1"/>
  <c r="G483" i="1"/>
  <c r="H488" i="1"/>
  <c r="G488" i="1"/>
  <c r="G489" i="1"/>
  <c r="G499" i="1"/>
  <c r="H504" i="1"/>
  <c r="G504" i="1"/>
  <c r="G505" i="1"/>
  <c r="G515" i="1"/>
  <c r="H517" i="1"/>
  <c r="G522" i="1"/>
  <c r="H522" i="1"/>
  <c r="H523" i="1"/>
  <c r="H535" i="1"/>
  <c r="G540" i="1"/>
  <c r="H540" i="1"/>
  <c r="H541" i="1"/>
  <c r="G569" i="1"/>
  <c r="G573" i="1"/>
  <c r="G577" i="1"/>
  <c r="G582" i="1"/>
  <c r="G586" i="1"/>
  <c r="G593" i="1"/>
  <c r="G597" i="1"/>
  <c r="G601" i="1"/>
  <c r="H608" i="1"/>
  <c r="G608" i="1"/>
  <c r="G609" i="1"/>
  <c r="G619" i="1"/>
  <c r="G626" i="1"/>
  <c r="H626" i="1"/>
  <c r="H627" i="1"/>
  <c r="G843" i="1"/>
  <c r="G847" i="1"/>
  <c r="G851" i="1"/>
  <c r="G855" i="1"/>
  <c r="G859" i="1"/>
  <c r="G863" i="1"/>
  <c r="G867" i="1"/>
  <c r="G871" i="1"/>
  <c r="G875" i="1"/>
  <c r="G879" i="1"/>
  <c r="G883" i="1"/>
  <c r="G887" i="1"/>
  <c r="G891" i="1"/>
  <c r="G895" i="1"/>
  <c r="G899" i="1"/>
  <c r="G903" i="1"/>
  <c r="G907" i="1"/>
  <c r="H925" i="1"/>
  <c r="G938" i="1"/>
  <c r="H938" i="1"/>
  <c r="H939" i="1"/>
  <c r="H957" i="1"/>
  <c r="G970" i="1"/>
  <c r="H970" i="1"/>
  <c r="H971" i="1"/>
  <c r="H989" i="1"/>
  <c r="G1002" i="1"/>
  <c r="H1002" i="1"/>
  <c r="H1003" i="1"/>
  <c r="H1342" i="1"/>
  <c r="G1342" i="1"/>
  <c r="G361" i="1"/>
  <c r="H361" i="1"/>
  <c r="H492" i="1"/>
  <c r="G492" i="1"/>
  <c r="G137" i="1"/>
  <c r="G141" i="1"/>
  <c r="G150" i="1"/>
  <c r="G154" i="1"/>
  <c r="G158" i="1"/>
  <c r="G171" i="1"/>
  <c r="H193" i="1"/>
  <c r="G199" i="1"/>
  <c r="G200" i="1"/>
  <c r="G202" i="1"/>
  <c r="G203" i="1"/>
  <c r="G205" i="1"/>
  <c r="G207" i="1"/>
  <c r="G208" i="1"/>
  <c r="G210" i="1"/>
  <c r="G211" i="1"/>
  <c r="G213" i="1"/>
  <c r="G214" i="1"/>
  <c r="G215" i="1"/>
  <c r="G245" i="1"/>
  <c r="G253" i="1"/>
  <c r="G282" i="1"/>
  <c r="G290" i="1"/>
  <c r="G42" i="1"/>
  <c r="H44" i="1"/>
  <c r="G132" i="1"/>
  <c r="H134" i="1"/>
  <c r="G136" i="1"/>
  <c r="H138" i="1"/>
  <c r="G140" i="1"/>
  <c r="H142" i="1"/>
  <c r="G144" i="1"/>
  <c r="H146" i="1"/>
  <c r="G149" i="1"/>
  <c r="H151" i="1"/>
  <c r="G153" i="1"/>
  <c r="H155" i="1"/>
  <c r="G157" i="1"/>
  <c r="H159" i="1"/>
  <c r="G162" i="1"/>
  <c r="H164" i="1"/>
  <c r="G166" i="1"/>
  <c r="H168" i="1"/>
  <c r="G170" i="1"/>
  <c r="H172" i="1"/>
  <c r="H176" i="1"/>
  <c r="G178" i="1"/>
  <c r="H180" i="1"/>
  <c r="G182" i="1"/>
  <c r="H184" i="1"/>
  <c r="G186" i="1"/>
  <c r="H188" i="1"/>
  <c r="G190" i="1"/>
  <c r="H192" i="1"/>
  <c r="G194" i="1"/>
  <c r="H196" i="1"/>
  <c r="G240" i="1"/>
  <c r="H242" i="1"/>
  <c r="G244" i="1"/>
  <c r="H246" i="1"/>
  <c r="G248" i="1"/>
  <c r="H250" i="1"/>
  <c r="G252" i="1"/>
  <c r="H254" i="1"/>
  <c r="G256" i="1"/>
  <c r="H275" i="1"/>
  <c r="G277" i="1"/>
  <c r="H279" i="1"/>
  <c r="G281" i="1"/>
  <c r="H283" i="1"/>
  <c r="G285" i="1"/>
  <c r="H287" i="1"/>
  <c r="G289" i="1"/>
  <c r="H291" i="1"/>
  <c r="G293" i="1"/>
  <c r="H301" i="1"/>
  <c r="G342" i="1"/>
  <c r="H344" i="1"/>
  <c r="G346" i="1"/>
  <c r="H348" i="1"/>
  <c r="G350" i="1"/>
  <c r="G362" i="1"/>
  <c r="H364" i="1"/>
  <c r="G403" i="1"/>
  <c r="G428" i="1"/>
  <c r="H428" i="1"/>
  <c r="H429" i="1"/>
  <c r="G437" i="1"/>
  <c r="H439" i="1"/>
  <c r="G444" i="1"/>
  <c r="H444" i="1"/>
  <c r="H445" i="1"/>
  <c r="G453" i="1"/>
  <c r="H455" i="1"/>
  <c r="G461" i="1"/>
  <c r="H461" i="1"/>
  <c r="H462" i="1"/>
  <c r="H480" i="1"/>
  <c r="H484" i="1"/>
  <c r="G484" i="1"/>
  <c r="H493" i="1"/>
  <c r="G495" i="1"/>
  <c r="H500" i="1"/>
  <c r="G500" i="1"/>
  <c r="G501" i="1"/>
  <c r="H509" i="1"/>
  <c r="G511" i="1"/>
  <c r="G518" i="1"/>
  <c r="H518" i="1"/>
  <c r="H519" i="1"/>
  <c r="G527" i="1"/>
  <c r="H531" i="1"/>
  <c r="G536" i="1"/>
  <c r="H536" i="1"/>
  <c r="H537" i="1"/>
  <c r="G568" i="1"/>
  <c r="G572" i="1"/>
  <c r="G576" i="1"/>
  <c r="G581" i="1"/>
  <c r="G585" i="1"/>
  <c r="G592" i="1"/>
  <c r="G596" i="1"/>
  <c r="G600" i="1"/>
  <c r="H604" i="1"/>
  <c r="G604" i="1"/>
  <c r="G605" i="1"/>
  <c r="H613" i="1"/>
  <c r="G615" i="1"/>
  <c r="H620" i="1"/>
  <c r="G620" i="1"/>
  <c r="G621" i="1"/>
  <c r="G842" i="1"/>
  <c r="G846" i="1"/>
  <c r="G850" i="1"/>
  <c r="G854" i="1"/>
  <c r="G858" i="1"/>
  <c r="G862" i="1"/>
  <c r="G866" i="1"/>
  <c r="G870" i="1"/>
  <c r="G874" i="1"/>
  <c r="G878" i="1"/>
  <c r="G882" i="1"/>
  <c r="G886" i="1"/>
  <c r="G890" i="1"/>
  <c r="G894" i="1"/>
  <c r="G898" i="1"/>
  <c r="G902" i="1"/>
  <c r="G906" i="1"/>
  <c r="G914" i="1"/>
  <c r="H914" i="1"/>
  <c r="H915" i="1"/>
  <c r="H933" i="1"/>
  <c r="G946" i="1"/>
  <c r="H946" i="1"/>
  <c r="H947" i="1"/>
  <c r="H965" i="1"/>
  <c r="G978" i="1"/>
  <c r="H978" i="1"/>
  <c r="H979" i="1"/>
  <c r="H997" i="1"/>
  <c r="G1010" i="1"/>
  <c r="H1010" i="1"/>
  <c r="D135" i="5"/>
  <c r="F136" i="5"/>
  <c r="C1141" i="1"/>
  <c r="F143" i="5"/>
  <c r="C1148" i="1"/>
  <c r="C1486" i="1"/>
  <c r="F90" i="6"/>
  <c r="C1503" i="1"/>
  <c r="F107" i="6"/>
  <c r="D1510" i="1"/>
  <c r="I30" i="3"/>
  <c r="H1667" i="1"/>
  <c r="G1667" i="1"/>
  <c r="H1647" i="1"/>
  <c r="G1647" i="1"/>
  <c r="G1619" i="1"/>
  <c r="H1619" i="1"/>
  <c r="J1567" i="1"/>
  <c r="G1567" i="1"/>
  <c r="H1560" i="1"/>
  <c r="G1560" i="1"/>
  <c r="J1560" i="1"/>
  <c r="H1550" i="1"/>
  <c r="G1550" i="1"/>
  <c r="J1550" i="1"/>
  <c r="G910" i="1"/>
  <c r="H910" i="1"/>
  <c r="G926" i="1"/>
  <c r="H926" i="1"/>
  <c r="G942" i="1"/>
  <c r="H942" i="1"/>
  <c r="G958" i="1"/>
  <c r="H958" i="1"/>
  <c r="G974" i="1"/>
  <c r="H974" i="1"/>
  <c r="G990" i="1"/>
  <c r="H990" i="1"/>
  <c r="G1006" i="1"/>
  <c r="H1006" i="1"/>
  <c r="G1187" i="1"/>
  <c r="H1187" i="1"/>
  <c r="C1190" i="1"/>
  <c r="H1274" i="1"/>
  <c r="G1274" i="1"/>
  <c r="H1366" i="1"/>
  <c r="G1366" i="1"/>
  <c r="H1202" i="1"/>
  <c r="H1211" i="1"/>
  <c r="H1218" i="1"/>
  <c r="H1228" i="1"/>
  <c r="H1235" i="1"/>
  <c r="H1244" i="1"/>
  <c r="G1254" i="1"/>
  <c r="H1254" i="1"/>
  <c r="H1262" i="1"/>
  <c r="G1262" i="1"/>
  <c r="H1267" i="1"/>
  <c r="G1267" i="1"/>
  <c r="H1270" i="1"/>
  <c r="G1270" i="1"/>
  <c r="H1287" i="1"/>
  <c r="G1289" i="1"/>
  <c r="H1294" i="1"/>
  <c r="G1294" i="1"/>
  <c r="H1298" i="1"/>
  <c r="G1298" i="1"/>
  <c r="G359" i="1"/>
  <c r="G363" i="1"/>
  <c r="G367" i="1"/>
  <c r="H410" i="1"/>
  <c r="G430" i="1"/>
  <c r="G434" i="1"/>
  <c r="G438" i="1"/>
  <c r="G442" i="1"/>
  <c r="G446" i="1"/>
  <c r="G450" i="1"/>
  <c r="G454" i="1"/>
  <c r="G458" i="1"/>
  <c r="G463" i="1"/>
  <c r="G467" i="1"/>
  <c r="H486" i="1"/>
  <c r="H490" i="1"/>
  <c r="H494" i="1"/>
  <c r="H498" i="1"/>
  <c r="H502" i="1"/>
  <c r="H506" i="1"/>
  <c r="H510" i="1"/>
  <c r="H514" i="1"/>
  <c r="G520" i="1"/>
  <c r="G524" i="1"/>
  <c r="G528" i="1"/>
  <c r="G534" i="1"/>
  <c r="G538" i="1"/>
  <c r="G542" i="1"/>
  <c r="H606" i="1"/>
  <c r="H610" i="1"/>
  <c r="H614" i="1"/>
  <c r="H618" i="1"/>
  <c r="H622" i="1"/>
  <c r="G624" i="1"/>
  <c r="G628" i="1"/>
  <c r="H913" i="1"/>
  <c r="G918" i="1"/>
  <c r="H918" i="1"/>
  <c r="H919" i="1"/>
  <c r="H929" i="1"/>
  <c r="G934" i="1"/>
  <c r="H934" i="1"/>
  <c r="H935" i="1"/>
  <c r="H945" i="1"/>
  <c r="G950" i="1"/>
  <c r="H950" i="1"/>
  <c r="H951" i="1"/>
  <c r="H961" i="1"/>
  <c r="G966" i="1"/>
  <c r="H966" i="1"/>
  <c r="H967" i="1"/>
  <c r="H977" i="1"/>
  <c r="G982" i="1"/>
  <c r="H982" i="1"/>
  <c r="H983" i="1"/>
  <c r="H993" i="1"/>
  <c r="G998" i="1"/>
  <c r="H998" i="1"/>
  <c r="H999" i="1"/>
  <c r="H1009" i="1"/>
  <c r="G1195" i="1"/>
  <c r="H1195" i="1"/>
  <c r="H1196" i="1"/>
  <c r="H1214" i="1"/>
  <c r="H1224" i="1"/>
  <c r="H1231" i="1"/>
  <c r="H1240" i="1"/>
  <c r="H1247" i="1"/>
  <c r="H1310" i="1"/>
  <c r="G1310" i="1"/>
  <c r="G1374" i="1"/>
  <c r="G1396" i="1"/>
  <c r="F120" i="4"/>
  <c r="D106" i="4"/>
  <c r="C102" i="1" s="1"/>
  <c r="F126" i="4"/>
  <c r="D125" i="4"/>
  <c r="E135" i="5"/>
  <c r="D1140" i="1" s="1"/>
  <c r="D1141" i="1"/>
  <c r="F43" i="6"/>
  <c r="C1439" i="1"/>
  <c r="H1439" i="1" s="1"/>
  <c r="C1462" i="1"/>
  <c r="F66" i="6"/>
  <c r="D1486" i="1"/>
  <c r="E89" i="6"/>
  <c r="D1485" i="1" s="1"/>
  <c r="E6" i="4"/>
  <c r="C116" i="1"/>
  <c r="C122" i="1"/>
  <c r="H1200" i="1"/>
  <c r="H1204" i="1"/>
  <c r="H1208" i="1"/>
  <c r="H1212" i="1"/>
  <c r="H1216" i="1"/>
  <c r="H1220" i="1"/>
  <c r="H1225" i="1"/>
  <c r="H1229" i="1"/>
  <c r="H1233" i="1"/>
  <c r="H1237" i="1"/>
  <c r="H1241" i="1"/>
  <c r="H1245" i="1"/>
  <c r="H1249" i="1"/>
  <c r="H1286" i="1"/>
  <c r="G1286" i="1"/>
  <c r="H1327" i="1"/>
  <c r="G1329" i="1"/>
  <c r="H1334" i="1"/>
  <c r="G1334" i="1"/>
  <c r="E230" i="4"/>
  <c r="D226" i="1" s="1"/>
  <c r="H1013" i="1"/>
  <c r="H1015" i="1"/>
  <c r="G1198" i="1"/>
  <c r="G1256" i="1"/>
  <c r="H1258" i="1"/>
  <c r="G1265" i="1"/>
  <c r="H1290" i="1"/>
  <c r="G1300" i="1"/>
  <c r="H1311" i="1"/>
  <c r="G1316" i="1"/>
  <c r="H1326" i="1"/>
  <c r="G1326" i="1"/>
  <c r="H1343" i="1"/>
  <c r="G1348" i="1"/>
  <c r="H1358" i="1"/>
  <c r="G1358" i="1"/>
  <c r="H1375" i="1"/>
  <c r="G1380" i="1"/>
  <c r="G1390" i="1"/>
  <c r="H1403" i="1"/>
  <c r="H314" i="9"/>
  <c r="E88" i="5"/>
  <c r="D1093" i="1" s="1"/>
  <c r="F264" i="5"/>
  <c r="C1268" i="1"/>
  <c r="B127" i="9"/>
  <c r="H1282" i="1"/>
  <c r="G1292" i="1"/>
  <c r="H1295" i="1"/>
  <c r="G1297" i="1"/>
  <c r="H1306" i="1"/>
  <c r="G1308" i="1"/>
  <c r="H1318" i="1"/>
  <c r="G1318" i="1"/>
  <c r="H1335" i="1"/>
  <c r="G1340" i="1"/>
  <c r="H1350" i="1"/>
  <c r="G1350" i="1"/>
  <c r="H1367" i="1"/>
  <c r="G1372" i="1"/>
  <c r="G1382" i="1"/>
  <c r="H1399" i="1"/>
  <c r="G1418" i="1"/>
  <c r="G1438" i="1"/>
  <c r="F165" i="4"/>
  <c r="F598" i="4"/>
  <c r="D597" i="4"/>
  <c r="F597" i="4" s="1"/>
  <c r="D629" i="4"/>
  <c r="F297" i="5"/>
  <c r="C1301" i="1"/>
  <c r="G1301" i="1" s="1"/>
  <c r="B32" i="9"/>
  <c r="B48" i="9"/>
  <c r="B69" i="9"/>
  <c r="E70" i="9"/>
  <c r="B70" i="9" s="1"/>
  <c r="B79" i="9"/>
  <c r="E98" i="9"/>
  <c r="B98" i="9" s="1"/>
  <c r="B108" i="9"/>
  <c r="H1257" i="1"/>
  <c r="H1266" i="1"/>
  <c r="H1278" i="1"/>
  <c r="G1280" i="1"/>
  <c r="H1283" i="1"/>
  <c r="G1288" i="1"/>
  <c r="G1296" i="1"/>
  <c r="H1299" i="1"/>
  <c r="G1304" i="1"/>
  <c r="H1314" i="1"/>
  <c r="H1322" i="1"/>
  <c r="H1330" i="1"/>
  <c r="H1338" i="1"/>
  <c r="H1346" i="1"/>
  <c r="H1354" i="1"/>
  <c r="H1362" i="1"/>
  <c r="H1370" i="1"/>
  <c r="D221" i="4"/>
  <c r="F221" i="4" s="1"/>
  <c r="F379" i="4"/>
  <c r="E431" i="4"/>
  <c r="D425" i="1" s="1"/>
  <c r="D479" i="4"/>
  <c r="D491" i="4"/>
  <c r="D571" i="4"/>
  <c r="F19" i="5"/>
  <c r="D119" i="5"/>
  <c r="D6" i="8"/>
  <c r="B25" i="9"/>
  <c r="E35" i="9"/>
  <c r="B35" i="9" s="1"/>
  <c r="B41" i="9"/>
  <c r="E51" i="9"/>
  <c r="B51" i="9" s="1"/>
  <c r="B57" i="9"/>
  <c r="E59" i="9"/>
  <c r="B59" i="9" s="1"/>
  <c r="E64" i="9"/>
  <c r="B89" i="9"/>
  <c r="E91" i="9"/>
  <c r="B91" i="9" s="1"/>
  <c r="E96" i="9"/>
  <c r="E117" i="9"/>
  <c r="B117" i="9" s="1"/>
  <c r="B121" i="9"/>
  <c r="B133" i="9"/>
  <c r="E135" i="9"/>
  <c r="B135" i="9" s="1"/>
  <c r="B141" i="9"/>
  <c r="B157" i="9"/>
  <c r="F246" i="9"/>
  <c r="B246" i="9" s="1"/>
  <c r="F266" i="9"/>
  <c r="B266" i="9" s="1"/>
  <c r="H1411" i="1"/>
  <c r="G1416" i="1"/>
  <c r="H1419" i="1"/>
  <c r="G1424" i="1"/>
  <c r="H1427" i="1"/>
  <c r="G1436" i="1"/>
  <c r="G1444" i="1"/>
  <c r="H1447" i="1"/>
  <c r="G1452" i="1"/>
  <c r="D49" i="4"/>
  <c r="E202" i="4"/>
  <c r="D198" i="1" s="1"/>
  <c r="E321" i="4"/>
  <c r="D316" i="1" s="1"/>
  <c r="E373" i="4"/>
  <c r="D368" i="1" s="1"/>
  <c r="E522" i="4"/>
  <c r="D516" i="1" s="1"/>
  <c r="E571" i="4"/>
  <c r="D565" i="1" s="1"/>
  <c r="D178" i="5"/>
  <c r="C1182" i="1" s="1"/>
  <c r="H1182" i="1" s="1"/>
  <c r="E203" i="5"/>
  <c r="D1572" i="1"/>
  <c r="E38" i="7"/>
  <c r="E81" i="9"/>
  <c r="B81" i="9" s="1"/>
  <c r="B113" i="9"/>
  <c r="E116" i="9"/>
  <c r="B116" i="9" s="1"/>
  <c r="E129" i="9"/>
  <c r="B129" i="9" s="1"/>
  <c r="B244" i="9"/>
  <c r="F275" i="9"/>
  <c r="B275" i="9" s="1"/>
  <c r="E142" i="9"/>
  <c r="B142" i="9" s="1"/>
  <c r="B147" i="9"/>
  <c r="B163" i="9"/>
  <c r="E166" i="9"/>
  <c r="B166" i="9" s="1"/>
  <c r="B170" i="9"/>
  <c r="B229" i="9"/>
  <c r="B238" i="9"/>
  <c r="F244" i="9"/>
  <c r="B247" i="9"/>
  <c r="B250" i="9"/>
  <c r="F264" i="9"/>
  <c r="B264" i="9" s="1"/>
  <c r="B267" i="9"/>
  <c r="B269" i="9"/>
  <c r="F272" i="9"/>
  <c r="B272" i="9" s="1"/>
  <c r="B278" i="9"/>
  <c r="B281" i="9"/>
  <c r="G1661" i="1"/>
  <c r="H1661" i="1"/>
  <c r="G1641" i="1"/>
  <c r="H1641" i="1"/>
  <c r="G1545" i="1"/>
  <c r="J1545" i="1"/>
  <c r="G1543" i="1"/>
  <c r="I1543" i="1" s="1"/>
  <c r="H1543" i="1"/>
  <c r="J1543" i="1"/>
  <c r="E26" i="9"/>
  <c r="B26" i="9" s="1"/>
  <c r="E34" i="9"/>
  <c r="B34" i="9" s="1"/>
  <c r="B39" i="9"/>
  <c r="E42" i="9"/>
  <c r="B42" i="9" s="1"/>
  <c r="B47" i="9"/>
  <c r="E50" i="9"/>
  <c r="B50" i="9" s="1"/>
  <c r="B55" i="9"/>
  <c r="E67" i="9"/>
  <c r="B67" i="9" s="1"/>
  <c r="E72" i="9"/>
  <c r="E74" i="9"/>
  <c r="B74" i="9" s="1"/>
  <c r="E83" i="9"/>
  <c r="B83" i="9" s="1"/>
  <c r="E88" i="9"/>
  <c r="E90" i="9"/>
  <c r="B90" i="9" s="1"/>
  <c r="E100" i="9"/>
  <c r="B100" i="9" s="1"/>
  <c r="E102" i="9"/>
  <c r="B102" i="9" s="1"/>
  <c r="E107" i="9"/>
  <c r="B107" i="9" s="1"/>
  <c r="E112" i="9"/>
  <c r="E119" i="9"/>
  <c r="B119" i="9" s="1"/>
  <c r="E122" i="9"/>
  <c r="B122" i="9" s="1"/>
  <c r="E132" i="9"/>
  <c r="B132" i="9" s="1"/>
  <c r="E134" i="9"/>
  <c r="B134" i="9" s="1"/>
  <c r="E139" i="9"/>
  <c r="B139" i="9" s="1"/>
  <c r="E144" i="9"/>
  <c r="E151" i="9"/>
  <c r="B151" i="9" s="1"/>
  <c r="E154" i="9"/>
  <c r="B154" i="9" s="1"/>
  <c r="E158" i="9"/>
  <c r="B158" i="9" s="1"/>
  <c r="F232" i="9"/>
  <c r="B232" i="9" s="1"/>
  <c r="B235" i="9"/>
  <c r="F237" i="9"/>
  <c r="B237" i="9" s="1"/>
  <c r="F240" i="9"/>
  <c r="B240" i="9" s="1"/>
  <c r="B243" i="9"/>
  <c r="F249" i="9"/>
  <c r="B249" i="9" s="1"/>
  <c r="F252" i="9"/>
  <c r="B252" i="9" s="1"/>
  <c r="B255" i="9"/>
  <c r="F257" i="9"/>
  <c r="B257" i="9" s="1"/>
  <c r="B263" i="9"/>
  <c r="F277" i="9"/>
  <c r="B277" i="9" s="1"/>
  <c r="G1673" i="1"/>
  <c r="H1673" i="1"/>
  <c r="G1653" i="1"/>
  <c r="H1653" i="1"/>
  <c r="G1624" i="1"/>
  <c r="H1624" i="1"/>
  <c r="G1603" i="1"/>
  <c r="H1603" i="1"/>
  <c r="G1578" i="1"/>
  <c r="J1578" i="1"/>
  <c r="H1554" i="1"/>
  <c r="G1554" i="1"/>
  <c r="J1554" i="1"/>
  <c r="H1545" i="1"/>
  <c r="E584" i="4"/>
  <c r="D578" i="1" s="1"/>
  <c r="E629" i="4"/>
  <c r="D623" i="1" s="1"/>
  <c r="E314" i="9"/>
  <c r="B314" i="9" s="1"/>
  <c r="F147" i="5"/>
  <c r="E28" i="9"/>
  <c r="B28" i="9" s="1"/>
  <c r="E36" i="9"/>
  <c r="B36" i="9" s="1"/>
  <c r="E44" i="9"/>
  <c r="B44" i="9" s="1"/>
  <c r="E52" i="9"/>
  <c r="B52" i="9" s="1"/>
  <c r="E60" i="9"/>
  <c r="B62" i="9"/>
  <c r="E71" i="9"/>
  <c r="B71" i="9" s="1"/>
  <c r="E76" i="9"/>
  <c r="B78" i="9"/>
  <c r="E87" i="9"/>
  <c r="B87" i="9" s="1"/>
  <c r="E92" i="9"/>
  <c r="B92" i="9" s="1"/>
  <c r="B94" i="9"/>
  <c r="E99" i="9"/>
  <c r="B99" i="9" s="1"/>
  <c r="E104" i="9"/>
  <c r="E111" i="9"/>
  <c r="B111" i="9" s="1"/>
  <c r="E124" i="9"/>
  <c r="B124" i="9" s="1"/>
  <c r="B126" i="9"/>
  <c r="E131" i="9"/>
  <c r="B131" i="9" s="1"/>
  <c r="E136" i="9"/>
  <c r="E143" i="9"/>
  <c r="B143" i="9" s="1"/>
  <c r="E160" i="9"/>
  <c r="B160" i="9" s="1"/>
  <c r="B162" i="9"/>
  <c r="B169" i="9"/>
  <c r="E172" i="9"/>
  <c r="B172" i="9" s="1"/>
  <c r="B231" i="9"/>
  <c r="F245" i="9"/>
  <c r="B245" i="9" s="1"/>
  <c r="F265" i="9"/>
  <c r="B265" i="9" s="1"/>
  <c r="B268" i="9"/>
  <c r="B271" i="9"/>
  <c r="F273" i="9"/>
  <c r="B273" i="9" s="1"/>
  <c r="B292" i="9"/>
  <c r="E321" i="9"/>
  <c r="B321" i="9" s="1"/>
  <c r="B341" i="9"/>
  <c r="G1631" i="1"/>
  <c r="H1631" i="1"/>
  <c r="H1626" i="1"/>
  <c r="G1626" i="1"/>
  <c r="G1611" i="1"/>
  <c r="H1611" i="1"/>
  <c r="G1587" i="1"/>
  <c r="H1587" i="1"/>
  <c r="J1573" i="1"/>
  <c r="G1573" i="1"/>
  <c r="F280" i="9"/>
  <c r="B280" i="9" s="1"/>
  <c r="B283" i="9"/>
  <c r="F285" i="9"/>
  <c r="B285" i="9" s="1"/>
  <c r="F288" i="9"/>
  <c r="B288" i="9" s="1"/>
  <c r="B291" i="9"/>
  <c r="F298" i="9"/>
  <c r="E307" i="9"/>
  <c r="B307" i="9" s="1"/>
  <c r="E313" i="9"/>
  <c r="B313" i="9" s="1"/>
  <c r="E318" i="9"/>
  <c r="B318" i="9" s="1"/>
  <c r="E324" i="9"/>
  <c r="B324" i="9" s="1"/>
  <c r="E327" i="9"/>
  <c r="B327" i="9" s="1"/>
  <c r="E329" i="9"/>
  <c r="B329" i="9" s="1"/>
  <c r="E335" i="9"/>
  <c r="B335" i="9" s="1"/>
  <c r="E340" i="9"/>
  <c r="B340" i="9" s="1"/>
  <c r="H1633" i="1"/>
  <c r="H1630" i="1"/>
  <c r="H1618" i="1"/>
  <c r="H1615" i="1"/>
  <c r="H1610" i="1"/>
  <c r="H1607" i="1"/>
  <c r="H1594" i="1"/>
  <c r="H1586" i="1"/>
  <c r="G1580" i="1"/>
  <c r="H1578" i="1"/>
  <c r="G1575" i="1"/>
  <c r="I1575" i="1" s="1"/>
  <c r="H1573" i="1"/>
  <c r="G1569" i="1"/>
  <c r="I1569" i="1" s="1"/>
  <c r="H1567" i="1"/>
  <c r="G1565" i="1"/>
  <c r="I1565" i="1" s="1"/>
  <c r="H1541" i="1"/>
  <c r="H1536" i="1"/>
  <c r="H1535" i="1"/>
  <c r="H1534" i="1"/>
  <c r="H1533" i="1"/>
  <c r="H1532" i="1"/>
  <c r="H1531" i="1"/>
  <c r="H1530"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H1686" i="1"/>
  <c r="H1678" i="1"/>
  <c r="G1671" i="1"/>
  <c r="G1663" i="1"/>
  <c r="H1658" i="1"/>
  <c r="G1651" i="1"/>
  <c r="G1643" i="1"/>
  <c r="H1638" i="1"/>
  <c r="H1592" i="1"/>
  <c r="G1589" i="1"/>
  <c r="J1575" i="1"/>
  <c r="J1569" i="1"/>
  <c r="J1565" i="1"/>
  <c r="F284" i="9"/>
  <c r="B284" i="9" s="1"/>
  <c r="B287" i="9"/>
  <c r="F289" i="9"/>
  <c r="B289" i="9" s="1"/>
  <c r="E317" i="9"/>
  <c r="B317" i="9" s="1"/>
  <c r="E330" i="9"/>
  <c r="B330" i="9" s="1"/>
  <c r="G415" i="1"/>
  <c r="H421" i="1"/>
  <c r="H422" i="1"/>
  <c r="D648" i="4"/>
  <c r="F648" i="4" s="1"/>
  <c r="H414" i="1"/>
  <c r="H415" i="1"/>
  <c r="G298" i="1"/>
  <c r="G421" i="1"/>
  <c r="G422" i="1"/>
  <c r="F426" i="4"/>
  <c r="E294" i="9"/>
  <c r="B294" i="9" s="1"/>
  <c r="E648" i="4"/>
  <c r="D642" i="1" s="1"/>
  <c r="E311" i="9"/>
  <c r="H423" i="1"/>
  <c r="G1258" i="1"/>
  <c r="E312" i="9"/>
  <c r="B312" i="9" s="1"/>
  <c r="G1015" i="1"/>
  <c r="G1014" i="1"/>
  <c r="H1291" i="1"/>
  <c r="H1256" i="1"/>
  <c r="H1265" i="1"/>
  <c r="E31" i="9"/>
  <c r="B31" i="9" s="1"/>
  <c r="E320" i="9"/>
  <c r="B320" i="9" s="1"/>
  <c r="E322" i="9"/>
  <c r="B322" i="9" s="1"/>
  <c r="E326" i="9"/>
  <c r="B326" i="9" s="1"/>
  <c r="H1582" i="1"/>
  <c r="G1635" i="1"/>
  <c r="F178" i="5"/>
  <c r="H300" i="1"/>
  <c r="F428" i="4"/>
  <c r="G423" i="1"/>
  <c r="G300" i="1"/>
  <c r="H1682" i="1"/>
  <c r="G1266" i="1"/>
  <c r="E303" i="9"/>
  <c r="B303" i="9" s="1"/>
  <c r="E304" i="9"/>
  <c r="B304" i="9" s="1"/>
  <c r="H1264" i="1"/>
  <c r="G1264" i="1"/>
  <c r="F260" i="5"/>
  <c r="E255" i="5"/>
  <c r="D1259" i="1" s="1"/>
  <c r="G1257" i="1"/>
  <c r="H1184" i="1"/>
  <c r="G1182" i="1"/>
  <c r="H1198" i="1"/>
  <c r="G1251" i="1"/>
  <c r="G1306" i="1"/>
  <c r="D1260" i="1"/>
  <c r="G1013" i="1"/>
  <c r="G1016" i="1"/>
  <c r="G174" i="1"/>
  <c r="H174" i="1"/>
  <c r="G544" i="1"/>
  <c r="H544" i="1"/>
  <c r="I17" i="3"/>
  <c r="D2" i="1"/>
  <c r="G470" i="1"/>
  <c r="H470" i="1"/>
  <c r="G482" i="1"/>
  <c r="H482" i="1"/>
  <c r="G259" i="1"/>
  <c r="H259" i="1"/>
  <c r="G269" i="1"/>
  <c r="H269" i="1"/>
  <c r="F17" i="4"/>
  <c r="D7" i="4"/>
  <c r="C1563" i="1"/>
  <c r="D22" i="7"/>
  <c r="C13" i="1"/>
  <c r="C217" i="1"/>
  <c r="C341" i="1"/>
  <c r="C353" i="1"/>
  <c r="C401" i="1"/>
  <c r="C407" i="1"/>
  <c r="C591" i="1"/>
  <c r="C603" i="1"/>
  <c r="H1374" i="1"/>
  <c r="H1378" i="1"/>
  <c r="H1382" i="1"/>
  <c r="H1386" i="1"/>
  <c r="H1390" i="1"/>
  <c r="H1394" i="1"/>
  <c r="H1398" i="1"/>
  <c r="H1402" i="1"/>
  <c r="H1406" i="1"/>
  <c r="H1410" i="1"/>
  <c r="H1414" i="1"/>
  <c r="H1418" i="1"/>
  <c r="H1422" i="1"/>
  <c r="H1426" i="1"/>
  <c r="H1430" i="1"/>
  <c r="H1434" i="1"/>
  <c r="H1438" i="1"/>
  <c r="H1442" i="1"/>
  <c r="H1446" i="1"/>
  <c r="H1450" i="1"/>
  <c r="F106" i="4"/>
  <c r="E164" i="4"/>
  <c r="F194" i="4"/>
  <c r="D230" i="4"/>
  <c r="F237" i="4"/>
  <c r="F431" i="4"/>
  <c r="F467" i="4"/>
  <c r="D466" i="4"/>
  <c r="E479" i="4"/>
  <c r="D473" i="1" s="1"/>
  <c r="D522" i="4"/>
  <c r="F529" i="4"/>
  <c r="G156" i="9"/>
  <c r="E156" i="9" s="1"/>
  <c r="B156" i="9" s="1"/>
  <c r="F607" i="4"/>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F263" i="4"/>
  <c r="D262" i="4"/>
  <c r="C1623" i="1"/>
  <c r="D60" i="1"/>
  <c r="D238" i="1"/>
  <c r="D274" i="1"/>
  <c r="D356" i="1"/>
  <c r="D630"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G1403" i="1"/>
  <c r="H1405" i="1"/>
  <c r="G1407" i="1"/>
  <c r="H1409" i="1"/>
  <c r="G1411" i="1"/>
  <c r="H1413" i="1"/>
  <c r="G1415" i="1"/>
  <c r="H1417" i="1"/>
  <c r="G1419" i="1"/>
  <c r="H1421" i="1"/>
  <c r="G1423" i="1"/>
  <c r="H1425" i="1"/>
  <c r="G1427" i="1"/>
  <c r="H1429" i="1"/>
  <c r="H1433" i="1"/>
  <c r="G1435" i="1"/>
  <c r="H1437" i="1"/>
  <c r="G1439" i="1"/>
  <c r="H1441" i="1"/>
  <c r="G1443" i="1"/>
  <c r="H1445" i="1"/>
  <c r="G1447" i="1"/>
  <c r="H1449"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F135" i="4"/>
  <c r="D134" i="4"/>
  <c r="F203" i="4"/>
  <c r="D202" i="4"/>
  <c r="D309" i="4"/>
  <c r="F314" i="4"/>
  <c r="F322" i="4"/>
  <c r="D321" i="4"/>
  <c r="E536" i="4"/>
  <c r="F585" i="4"/>
  <c r="D584" i="4"/>
  <c r="D647" i="4"/>
  <c r="F71" i="5"/>
  <c r="D70" i="5"/>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D82" i="4"/>
  <c r="F91" i="4"/>
  <c r="F178" i="4"/>
  <c r="D164" i="4"/>
  <c r="F189" i="4"/>
  <c r="D361" i="4"/>
  <c r="F366" i="4"/>
  <c r="F374" i="4"/>
  <c r="D373" i="4"/>
  <c r="E466" i="4"/>
  <c r="D460" i="1" s="1"/>
  <c r="F537" i="4"/>
  <c r="D536" i="4"/>
  <c r="H336" i="9"/>
  <c r="F36" i="6"/>
  <c r="D35" i="6"/>
  <c r="F64" i="4"/>
  <c r="F278" i="4"/>
  <c r="E647" i="4"/>
  <c r="D641" i="1" s="1"/>
  <c r="F427" i="4"/>
  <c r="F578" i="4"/>
  <c r="F636" i="4"/>
  <c r="E70" i="5"/>
  <c r="F82" i="5"/>
  <c r="F220" i="5"/>
  <c r="D219" i="5"/>
  <c r="D177" i="5" s="1"/>
  <c r="E35" i="6"/>
  <c r="C1540" i="1"/>
  <c r="D6" i="7"/>
  <c r="E58" i="9"/>
  <c r="B58" i="9" s="1"/>
  <c r="B64" i="9"/>
  <c r="E66" i="9"/>
  <c r="B66" i="9" s="1"/>
  <c r="B72" i="9"/>
  <c r="B80" i="9"/>
  <c r="B88" i="9"/>
  <c r="B96" i="9"/>
  <c r="B104" i="9"/>
  <c r="B112" i="9"/>
  <c r="B120" i="9"/>
  <c r="B128" i="9"/>
  <c r="B136" i="9"/>
  <c r="B144" i="9"/>
  <c r="B152" i="9"/>
  <c r="B164" i="9"/>
  <c r="B171" i="9"/>
  <c r="H24" i="9"/>
  <c r="G24" i="9"/>
  <c r="F8" i="5"/>
  <c r="E219" i="5"/>
  <c r="D5" i="6"/>
  <c r="F10" i="6"/>
  <c r="C1490" i="1"/>
  <c r="D89" i="6"/>
  <c r="F94" i="6"/>
  <c r="C1604" i="1"/>
  <c r="D25" i="8"/>
  <c r="C1602" i="1" s="1"/>
  <c r="E7" i="5"/>
  <c r="F13" i="5"/>
  <c r="D12" i="5"/>
  <c r="G336" i="9"/>
  <c r="F252" i="5"/>
  <c r="F256" i="5"/>
  <c r="D255" i="5"/>
  <c r="D251" i="5" s="1"/>
  <c r="C1518" i="1"/>
  <c r="F122" i="6"/>
  <c r="C1526" i="1"/>
  <c r="F130" i="6"/>
  <c r="D129" i="6"/>
  <c r="C1572" i="1"/>
  <c r="D38" i="7"/>
  <c r="C1583" i="1"/>
  <c r="G1639" i="1"/>
  <c r="H1639" i="1"/>
  <c r="G1659" i="1"/>
  <c r="H1659" i="1"/>
  <c r="H1681" i="1"/>
  <c r="G1681" i="1"/>
  <c r="B56" i="9"/>
  <c r="B60" i="9"/>
  <c r="B68" i="9"/>
  <c r="B76" i="9"/>
  <c r="B84" i="9"/>
  <c r="G316" i="9"/>
  <c r="G315" i="9"/>
  <c r="F181" i="5"/>
  <c r="F197" i="5"/>
  <c r="F203" i="5"/>
  <c r="F99" i="6"/>
  <c r="G1503" i="1"/>
  <c r="H1503" i="1"/>
  <c r="G1511" i="1"/>
  <c r="H1511" i="1"/>
  <c r="E22" i="7"/>
  <c r="H1585" i="1"/>
  <c r="G1585" i="1"/>
  <c r="G1614" i="1"/>
  <c r="H1614" i="1"/>
  <c r="D51" i="8"/>
  <c r="C1628" i="1" s="1"/>
  <c r="G1644" i="1"/>
  <c r="H1644" i="1"/>
  <c r="G1664" i="1"/>
  <c r="H1664"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I10" i="9"/>
  <c r="G310" i="9"/>
  <c r="E310" i="9" s="1"/>
  <c r="B310" i="9" s="1"/>
  <c r="H316" i="9"/>
  <c r="H315" i="9"/>
  <c r="G1486" i="1"/>
  <c r="H1486" i="1"/>
  <c r="D114" i="6"/>
  <c r="G1514" i="1"/>
  <c r="H1514" i="1"/>
  <c r="E129" i="6"/>
  <c r="D1525" i="1" s="1"/>
  <c r="J1547" i="1"/>
  <c r="G1547" i="1"/>
  <c r="H1547" i="1"/>
  <c r="G1556" i="1"/>
  <c r="H1556" i="1"/>
  <c r="H1577" i="1"/>
  <c r="G1577" i="1"/>
  <c r="G1595" i="1"/>
  <c r="H1595" i="1"/>
  <c r="H1629" i="1"/>
  <c r="G1629" i="1"/>
  <c r="H1649" i="1"/>
  <c r="G1649" i="1"/>
  <c r="H1669" i="1"/>
  <c r="G1669" i="1"/>
  <c r="F260" i="9"/>
  <c r="B260" i="9" s="1"/>
  <c r="B319" i="9"/>
  <c r="E337" i="9"/>
  <c r="B337" i="9" s="1"/>
  <c r="G1495" i="1"/>
  <c r="H1495" i="1"/>
  <c r="G1634" i="1"/>
  <c r="H1634" i="1"/>
  <c r="G1654" i="1"/>
  <c r="H1654" i="1"/>
  <c r="G1674" i="1"/>
  <c r="H1674" i="1"/>
  <c r="E167" i="9"/>
  <c r="B167" i="9" s="1"/>
  <c r="G174" i="9"/>
  <c r="E174" i="9" s="1"/>
  <c r="B174" i="9" s="1"/>
  <c r="G175" i="9"/>
  <c r="E175" i="9" s="1"/>
  <c r="B175" i="9" s="1"/>
  <c r="G176" i="9"/>
  <c r="E176" i="9" s="1"/>
  <c r="B176" i="9" s="1"/>
  <c r="G177" i="9"/>
  <c r="E177" i="9" s="1"/>
  <c r="B177" i="9" s="1"/>
  <c r="G178" i="9"/>
  <c r="E178" i="9" s="1"/>
  <c r="B178" i="9" s="1"/>
  <c r="G179" i="9"/>
  <c r="E179" i="9" s="1"/>
  <c r="B179" i="9" s="1"/>
  <c r="G180" i="9"/>
  <c r="E180" i="9" s="1"/>
  <c r="B180" i="9" s="1"/>
  <c r="M228" i="9"/>
  <c r="F256" i="9"/>
  <c r="B256" i="9" s="1"/>
  <c r="H309" i="9"/>
  <c r="B311" i="9"/>
  <c r="E323" i="9"/>
  <c r="B323" i="9" s="1"/>
  <c r="B331" i="9"/>
  <c r="G1584" i="1"/>
  <c r="H1584" i="1"/>
  <c r="J1581" i="1"/>
  <c r="G1581" i="1"/>
  <c r="J1579" i="1"/>
  <c r="G1579" i="1"/>
  <c r="I1579" i="1" s="1"/>
  <c r="J1561" i="1"/>
  <c r="G1561" i="1"/>
  <c r="J1559" i="1"/>
  <c r="G1559" i="1"/>
  <c r="I1559" i="1" s="1"/>
  <c r="J1557" i="1"/>
  <c r="G1557" i="1"/>
  <c r="J1553" i="1"/>
  <c r="G1553" i="1"/>
  <c r="I1553" i="1" s="1"/>
  <c r="J1551" i="1"/>
  <c r="G1551" i="1"/>
  <c r="J1549" i="1"/>
  <c r="G1549" i="1"/>
  <c r="I1549" i="1" s="1"/>
  <c r="G1542" i="1"/>
  <c r="H1542" i="1"/>
  <c r="H1616" i="1"/>
  <c r="G1613" i="1"/>
  <c r="H1608" i="1"/>
  <c r="G1605" i="1"/>
  <c r="H1600" i="1"/>
  <c r="G1597" i="1"/>
  <c r="I1545" i="1"/>
  <c r="J1542" i="1"/>
  <c r="H1684" i="1"/>
  <c r="H1680" i="1"/>
  <c r="H1676" i="1"/>
  <c r="H1672" i="1"/>
  <c r="H1668" i="1"/>
  <c r="H1660" i="1"/>
  <c r="H1656" i="1"/>
  <c r="H1652" i="1"/>
  <c r="H1648" i="1"/>
  <c r="H1640" i="1"/>
  <c r="H1636" i="1"/>
  <c r="H1606" i="1"/>
  <c r="H1598" i="1"/>
  <c r="H1581" i="1"/>
  <c r="I1580" i="1"/>
  <c r="H1579" i="1"/>
  <c r="I1578" i="1"/>
  <c r="J1576" i="1"/>
  <c r="G1576" i="1"/>
  <c r="I1576" i="1" s="1"/>
  <c r="J1574" i="1"/>
  <c r="G1574" i="1"/>
  <c r="I1574" i="1" s="1"/>
  <c r="J1570" i="1"/>
  <c r="G1570" i="1"/>
  <c r="I1570" i="1" s="1"/>
  <c r="J1568" i="1"/>
  <c r="G1568" i="1"/>
  <c r="I1568" i="1" s="1"/>
  <c r="J1566" i="1"/>
  <c r="G1566" i="1"/>
  <c r="I1566" i="1" s="1"/>
  <c r="J1564" i="1"/>
  <c r="G1564" i="1"/>
  <c r="I1564" i="1" s="1"/>
  <c r="I1562" i="1"/>
  <c r="H1561" i="1"/>
  <c r="I1560" i="1"/>
  <c r="H1559" i="1"/>
  <c r="I1558" i="1"/>
  <c r="H1557" i="1"/>
  <c r="I1554" i="1"/>
  <c r="H1553" i="1"/>
  <c r="I1552" i="1"/>
  <c r="H1551" i="1"/>
  <c r="I1550" i="1"/>
  <c r="H1549" i="1"/>
  <c r="I1548" i="1"/>
  <c r="G1546" i="1"/>
  <c r="H1546" i="1"/>
  <c r="H1620" i="1"/>
  <c r="G1617" i="1"/>
  <c r="H1612" i="1"/>
  <c r="G1609" i="1"/>
  <c r="G1601" i="1"/>
  <c r="H1596" i="1"/>
  <c r="J1546" i="1"/>
  <c r="G1544" i="1"/>
  <c r="H1544" i="1"/>
  <c r="I1541" i="1"/>
  <c r="H1093" i="1" l="1"/>
  <c r="G1093" i="1"/>
  <c r="H116" i="1"/>
  <c r="G116" i="1"/>
  <c r="G1190" i="1"/>
  <c r="H1190" i="1"/>
  <c r="G425" i="1"/>
  <c r="H425" i="1"/>
  <c r="E309" i="9"/>
  <c r="B309" i="9" s="1"/>
  <c r="D44" i="8"/>
  <c r="E430" i="4"/>
  <c r="D1571" i="1"/>
  <c r="I35" i="3"/>
  <c r="F571" i="4"/>
  <c r="C565" i="1"/>
  <c r="E360" i="4"/>
  <c r="G102" i="1"/>
  <c r="H102" i="1"/>
  <c r="H1148" i="1"/>
  <c r="G1148" i="1"/>
  <c r="F135" i="5"/>
  <c r="C1140" i="1"/>
  <c r="G479" i="1"/>
  <c r="H479" i="1"/>
  <c r="I1573" i="1"/>
  <c r="F49" i="4"/>
  <c r="C45" i="1"/>
  <c r="F491" i="4"/>
  <c r="C485" i="1"/>
  <c r="F629" i="4"/>
  <c r="C623" i="1"/>
  <c r="H1268" i="1"/>
  <c r="G1268" i="1"/>
  <c r="E308" i="4"/>
  <c r="I1546" i="1"/>
  <c r="E24" i="9"/>
  <c r="H338" i="9"/>
  <c r="E338" i="9" s="1"/>
  <c r="B338" i="9" s="1"/>
  <c r="D1207" i="1"/>
  <c r="F119" i="5"/>
  <c r="C1124" i="1"/>
  <c r="F479" i="4"/>
  <c r="C473" i="1"/>
  <c r="H122" i="1"/>
  <c r="G122" i="1"/>
  <c r="C121" i="1"/>
  <c r="F125" i="4"/>
  <c r="I1567" i="1"/>
  <c r="H1141" i="1"/>
  <c r="G1141" i="1"/>
  <c r="G426" i="1"/>
  <c r="H426" i="1"/>
  <c r="C642" i="1"/>
  <c r="G642" i="1" s="1"/>
  <c r="E251" i="5"/>
  <c r="D1255" i="1" s="1"/>
  <c r="E315" i="9"/>
  <c r="B315" i="9" s="1"/>
  <c r="G1260" i="1"/>
  <c r="H1260" i="1"/>
  <c r="I25" i="3"/>
  <c r="H25" i="3"/>
  <c r="C1255" i="1"/>
  <c r="G1526" i="1"/>
  <c r="H1526" i="1"/>
  <c r="D176" i="5"/>
  <c r="H24" i="3"/>
  <c r="C1181" i="1"/>
  <c r="C1485" i="1"/>
  <c r="F89" i="6"/>
  <c r="G1540" i="1"/>
  <c r="H1540" i="1"/>
  <c r="D424" i="1"/>
  <c r="F202" i="4"/>
  <c r="C198" i="1"/>
  <c r="F522" i="4"/>
  <c r="C516" i="1"/>
  <c r="G603" i="1"/>
  <c r="H603" i="1"/>
  <c r="G353" i="1"/>
  <c r="H353" i="1"/>
  <c r="G1628" i="1"/>
  <c r="H1628" i="1"/>
  <c r="E316" i="9"/>
  <c r="B316" i="9" s="1"/>
  <c r="C1621" i="1"/>
  <c r="I39" i="3"/>
  <c r="H1572" i="1"/>
  <c r="G1572" i="1"/>
  <c r="E336" i="9"/>
  <c r="B336" i="9" s="1"/>
  <c r="G1602" i="1"/>
  <c r="H1602" i="1"/>
  <c r="G1490" i="1"/>
  <c r="H1490" i="1"/>
  <c r="I28" i="3"/>
  <c r="D1431" i="1"/>
  <c r="F35" i="6"/>
  <c r="H28" i="3"/>
  <c r="C1431" i="1"/>
  <c r="F536" i="4"/>
  <c r="D535" i="4"/>
  <c r="C530" i="1"/>
  <c r="F373" i="4"/>
  <c r="C368" i="1"/>
  <c r="F82" i="4"/>
  <c r="C78" i="1"/>
  <c r="F584" i="4"/>
  <c r="C578" i="1"/>
  <c r="D45" i="8"/>
  <c r="G473" i="1"/>
  <c r="H473" i="1"/>
  <c r="E152" i="4"/>
  <c r="D160" i="1"/>
  <c r="G591" i="1"/>
  <c r="H591" i="1"/>
  <c r="G341" i="1"/>
  <c r="H341" i="1"/>
  <c r="G1563" i="1"/>
  <c r="H1563" i="1"/>
  <c r="F647" i="4"/>
  <c r="C641" i="1"/>
  <c r="G60" i="1"/>
  <c r="H60" i="1"/>
  <c r="I1544" i="1"/>
  <c r="I1551" i="1"/>
  <c r="I1557" i="1"/>
  <c r="I1561" i="1"/>
  <c r="I1581" i="1"/>
  <c r="C1510" i="1"/>
  <c r="F114" i="6"/>
  <c r="H30" i="3"/>
  <c r="D1555" i="1"/>
  <c r="I34" i="3"/>
  <c r="C1525" i="1"/>
  <c r="F129" i="6"/>
  <c r="G1518" i="1"/>
  <c r="H1518" i="1"/>
  <c r="F12" i="5"/>
  <c r="D7" i="5"/>
  <c r="C1017" i="1"/>
  <c r="G1604" i="1"/>
  <c r="H1604" i="1"/>
  <c r="B24" i="9"/>
  <c r="G339" i="9"/>
  <c r="F219" i="5"/>
  <c r="C1223" i="1"/>
  <c r="E69" i="5"/>
  <c r="E6" i="5" s="1"/>
  <c r="D1075" i="1"/>
  <c r="D152" i="4"/>
  <c r="F164" i="4"/>
  <c r="C160" i="1"/>
  <c r="F70" i="5"/>
  <c r="D69" i="5"/>
  <c r="C1075" i="1"/>
  <c r="F134" i="4"/>
  <c r="C130" i="1"/>
  <c r="G274" i="1"/>
  <c r="H274" i="1"/>
  <c r="G1623" i="1"/>
  <c r="H1623" i="1"/>
  <c r="F466" i="4"/>
  <c r="C460" i="1"/>
  <c r="G407" i="1"/>
  <c r="H407" i="1"/>
  <c r="G217" i="1"/>
  <c r="H217" i="1"/>
  <c r="F7" i="4"/>
  <c r="D6" i="4"/>
  <c r="C3" i="1"/>
  <c r="C1571" i="1"/>
  <c r="H35" i="3"/>
  <c r="F255" i="5"/>
  <c r="C1259" i="1"/>
  <c r="I22" i="3"/>
  <c r="D1012" i="1"/>
  <c r="H339" i="9"/>
  <c r="D1223" i="1"/>
  <c r="F361" i="4"/>
  <c r="D360" i="4"/>
  <c r="C356" i="1"/>
  <c r="F321" i="4"/>
  <c r="C316" i="1"/>
  <c r="D430" i="4"/>
  <c r="C1555" i="1"/>
  <c r="H34" i="3"/>
  <c r="I1542" i="1"/>
  <c r="F228" i="9"/>
  <c r="E5" i="7"/>
  <c r="G1583" i="1"/>
  <c r="H1583" i="1"/>
  <c r="E141" i="6"/>
  <c r="D141" i="6"/>
  <c r="F5" i="6"/>
  <c r="H27" i="3"/>
  <c r="C1401" i="1"/>
  <c r="C1539" i="1"/>
  <c r="D5" i="7"/>
  <c r="E177" i="5"/>
  <c r="E535" i="4"/>
  <c r="D530" i="1"/>
  <c r="F309" i="4"/>
  <c r="D308" i="4"/>
  <c r="C304" i="1"/>
  <c r="G630" i="1"/>
  <c r="H630" i="1"/>
  <c r="G238" i="1"/>
  <c r="H238" i="1"/>
  <c r="F262" i="4"/>
  <c r="C258" i="1"/>
  <c r="F230" i="4"/>
  <c r="C226" i="1"/>
  <c r="G401" i="1"/>
  <c r="H401" i="1"/>
  <c r="G13" i="1"/>
  <c r="H13" i="1"/>
  <c r="H1124" i="1" l="1"/>
  <c r="G1124" i="1"/>
  <c r="E418" i="4"/>
  <c r="D413" i="1" s="1"/>
  <c r="D355" i="1"/>
  <c r="G348" i="9"/>
  <c r="E348" i="9" s="1"/>
  <c r="E347" i="9" s="1"/>
  <c r="H623" i="1"/>
  <c r="G623" i="1"/>
  <c r="G45" i="1"/>
  <c r="H45" i="1"/>
  <c r="G565" i="1"/>
  <c r="H565" i="1"/>
  <c r="G1207" i="1"/>
  <c r="H1207" i="1"/>
  <c r="E417" i="4"/>
  <c r="D412" i="1" s="1"/>
  <c r="D303" i="1"/>
  <c r="E422" i="4"/>
  <c r="G1140" i="1"/>
  <c r="H1140" i="1"/>
  <c r="H121" i="1"/>
  <c r="G121" i="1"/>
  <c r="H485" i="1"/>
  <c r="G485" i="1"/>
  <c r="H642" i="1"/>
  <c r="F251" i="5"/>
  <c r="D1011" i="1"/>
  <c r="B348" i="9"/>
  <c r="G1017" i="1"/>
  <c r="H1017" i="1"/>
  <c r="G226" i="1"/>
  <c r="H226" i="1"/>
  <c r="G304" i="1"/>
  <c r="H304" i="1"/>
  <c r="D529" i="1"/>
  <c r="E640" i="4"/>
  <c r="D634" i="1" s="1"/>
  <c r="H1401" i="1"/>
  <c r="G1401" i="1"/>
  <c r="H1571" i="1"/>
  <c r="G1571" i="1"/>
  <c r="G460" i="1"/>
  <c r="H460" i="1"/>
  <c r="G1075" i="1"/>
  <c r="H1075" i="1"/>
  <c r="G1223" i="1"/>
  <c r="H1223" i="1"/>
  <c r="F7" i="5"/>
  <c r="D6" i="5"/>
  <c r="H22" i="3"/>
  <c r="C1012" i="1"/>
  <c r="E299" i="4"/>
  <c r="I18" i="3"/>
  <c r="D148" i="1"/>
  <c r="G578" i="1"/>
  <c r="H578" i="1"/>
  <c r="G368" i="1"/>
  <c r="H368" i="1"/>
  <c r="H1621" i="1"/>
  <c r="G1621" i="1"/>
  <c r="G516" i="1"/>
  <c r="H516" i="1"/>
  <c r="C1180" i="1"/>
  <c r="G1255" i="1"/>
  <c r="H1255" i="1"/>
  <c r="C1537" i="1"/>
  <c r="F141" i="6"/>
  <c r="H31" i="3"/>
  <c r="G160" i="1"/>
  <c r="H160" i="1"/>
  <c r="D417" i="4"/>
  <c r="F308" i="4"/>
  <c r="C303" i="1"/>
  <c r="E176" i="5"/>
  <c r="D1180" i="1" s="1"/>
  <c r="I24" i="3"/>
  <c r="D1181" i="1"/>
  <c r="H1181" i="1" s="1"/>
  <c r="H19" i="9"/>
  <c r="E19" i="9" s="1"/>
  <c r="B19" i="9" s="1"/>
  <c r="D1537" i="1"/>
  <c r="I31" i="3"/>
  <c r="D1538" i="1"/>
  <c r="I33" i="3"/>
  <c r="G1555" i="1"/>
  <c r="H1555" i="1"/>
  <c r="G356" i="1"/>
  <c r="H356" i="1"/>
  <c r="G1259" i="1"/>
  <c r="H1259" i="1"/>
  <c r="G3" i="1"/>
  <c r="H3" i="1"/>
  <c r="F69" i="5"/>
  <c r="H23" i="3"/>
  <c r="C1074" i="1"/>
  <c r="D299" i="4"/>
  <c r="F152" i="4"/>
  <c r="H18" i="3"/>
  <c r="C148" i="1"/>
  <c r="G1525" i="1"/>
  <c r="H1525" i="1"/>
  <c r="H1431" i="1"/>
  <c r="G1431" i="1"/>
  <c r="E639" i="4"/>
  <c r="D633" i="1" s="1"/>
  <c r="G1485" i="1"/>
  <c r="H1485" i="1"/>
  <c r="F177" i="5"/>
  <c r="G1539" i="1"/>
  <c r="H1539" i="1"/>
  <c r="G316" i="1"/>
  <c r="H316" i="1"/>
  <c r="I23" i="3"/>
  <c r="D1074" i="1"/>
  <c r="C1622" i="1"/>
  <c r="I40" i="3"/>
  <c r="G343" i="9"/>
  <c r="E343" i="9" s="1"/>
  <c r="D640" i="4"/>
  <c r="F535" i="4"/>
  <c r="C529" i="1"/>
  <c r="K1481" i="9"/>
  <c r="G258" i="1"/>
  <c r="H258" i="1"/>
  <c r="C1538" i="1"/>
  <c r="G346" i="9"/>
  <c r="E346" i="9" s="1"/>
  <c r="H33" i="3"/>
  <c r="B228" i="9"/>
  <c r="F430" i="4"/>
  <c r="D639" i="4"/>
  <c r="C424" i="1"/>
  <c r="D418" i="4"/>
  <c r="F360" i="4"/>
  <c r="C355" i="1"/>
  <c r="F6" i="4"/>
  <c r="H17" i="3"/>
  <c r="D422" i="4"/>
  <c r="C2" i="1"/>
  <c r="G130" i="1"/>
  <c r="H130" i="1"/>
  <c r="E339" i="9"/>
  <c r="B339" i="9" s="1"/>
  <c r="G1510" i="1"/>
  <c r="H1510" i="1"/>
  <c r="G641" i="1"/>
  <c r="H641" i="1"/>
  <c r="G78" i="1"/>
  <c r="H78" i="1"/>
  <c r="G530" i="1"/>
  <c r="H530" i="1"/>
  <c r="G344" i="9"/>
  <c r="E344" i="9" s="1"/>
  <c r="B344" i="9" s="1"/>
  <c r="G198" i="1"/>
  <c r="H198" i="1"/>
  <c r="G1181" i="1"/>
  <c r="D417" i="1" l="1"/>
  <c r="E643" i="4"/>
  <c r="D637" i="1" s="1"/>
  <c r="F176" i="5"/>
  <c r="E342" i="9"/>
  <c r="B343" i="9"/>
  <c r="G2" i="1"/>
  <c r="H2" i="1"/>
  <c r="D300" i="4"/>
  <c r="F418" i="4"/>
  <c r="C413" i="1"/>
  <c r="G1538" i="1"/>
  <c r="H1538" i="1"/>
  <c r="G529" i="1"/>
  <c r="H529" i="1"/>
  <c r="G148" i="1"/>
  <c r="H148" i="1"/>
  <c r="G1074" i="1"/>
  <c r="H1074" i="1"/>
  <c r="G1537" i="1"/>
  <c r="H1537" i="1"/>
  <c r="G1012" i="1"/>
  <c r="H1012" i="1"/>
  <c r="B346" i="9"/>
  <c r="E345" i="9"/>
  <c r="I10" i="3" s="1"/>
  <c r="G303" i="1"/>
  <c r="H303" i="1"/>
  <c r="G1180" i="1"/>
  <c r="H1180" i="1"/>
  <c r="G424" i="1"/>
  <c r="H424" i="1"/>
  <c r="F417" i="4"/>
  <c r="C412" i="1"/>
  <c r="H9" i="3"/>
  <c r="D423" i="4"/>
  <c r="F299" i="4"/>
  <c r="D301" i="4"/>
  <c r="C295" i="1"/>
  <c r="E301" i="4"/>
  <c r="D297" i="1" s="1"/>
  <c r="D295" i="1"/>
  <c r="E423" i="4"/>
  <c r="E300" i="4"/>
  <c r="D296" i="1" s="1"/>
  <c r="D424" i="4"/>
  <c r="F422" i="4"/>
  <c r="D643" i="4"/>
  <c r="C417" i="1"/>
  <c r="G1622" i="1"/>
  <c r="H1622" i="1"/>
  <c r="H11" i="3"/>
  <c r="G355" i="1"/>
  <c r="H355" i="1"/>
  <c r="F639" i="4"/>
  <c r="C633" i="1"/>
  <c r="F640" i="4"/>
  <c r="C634" i="1"/>
  <c r="G306" i="9"/>
  <c r="E306" i="9" s="1"/>
  <c r="B306" i="9" s="1"/>
  <c r="G299" i="9"/>
  <c r="F6" i="5"/>
  <c r="C1011" i="1"/>
  <c r="H299" i="9"/>
  <c r="K3" i="9" l="1"/>
  <c r="I9" i="3"/>
  <c r="G417" i="1"/>
  <c r="H417" i="1"/>
  <c r="G295" i="1"/>
  <c r="H295" i="1"/>
  <c r="E299" i="9"/>
  <c r="G633" i="1"/>
  <c r="H633" i="1"/>
  <c r="N3" i="9"/>
  <c r="I11" i="3"/>
  <c r="F643" i="4"/>
  <c r="C637" i="1"/>
  <c r="E425" i="4"/>
  <c r="D420" i="1" s="1"/>
  <c r="D418" i="1"/>
  <c r="E644" i="4"/>
  <c r="H20" i="9"/>
  <c r="E424" i="4"/>
  <c r="D419" i="1" s="1"/>
  <c r="F301" i="4"/>
  <c r="C297" i="1"/>
  <c r="G412" i="1"/>
  <c r="H412" i="1"/>
  <c r="F300" i="4"/>
  <c r="C296" i="1"/>
  <c r="H8" i="3"/>
  <c r="G1011" i="1"/>
  <c r="H1011" i="1"/>
  <c r="G634" i="1"/>
  <c r="H634" i="1"/>
  <c r="F424" i="4"/>
  <c r="C419" i="1"/>
  <c r="D644" i="4"/>
  <c r="D425" i="4"/>
  <c r="F423" i="4"/>
  <c r="C418" i="1"/>
  <c r="G20" i="9"/>
  <c r="E20" i="9" s="1"/>
  <c r="B20" i="9" s="1"/>
  <c r="G413" i="1"/>
  <c r="H413" i="1"/>
  <c r="F425" i="4" l="1"/>
  <c r="C420" i="1"/>
  <c r="D646" i="4"/>
  <c r="F644" i="4"/>
  <c r="C638" i="1"/>
  <c r="D645" i="4"/>
  <c r="M3" i="9"/>
  <c r="B299" i="9"/>
  <c r="G637" i="1"/>
  <c r="H637" i="1"/>
  <c r="G418" i="1"/>
  <c r="H418" i="1"/>
  <c r="G419" i="1"/>
  <c r="H419" i="1"/>
  <c r="G296" i="1"/>
  <c r="H296" i="1"/>
  <c r="G297" i="1"/>
  <c r="H297" i="1"/>
  <c r="E646" i="4"/>
  <c r="D638" i="1"/>
  <c r="E645" i="4"/>
  <c r="H334" i="9" l="1"/>
  <c r="G334" i="9"/>
  <c r="D650" i="4"/>
  <c r="F646" i="4"/>
  <c r="C640" i="1"/>
  <c r="E649" i="4"/>
  <c r="D639" i="1"/>
  <c r="D649" i="4"/>
  <c r="F645" i="4"/>
  <c r="C639" i="1"/>
  <c r="G420" i="1"/>
  <c r="H420" i="1"/>
  <c r="E650" i="4"/>
  <c r="D640" i="1"/>
  <c r="G638" i="1"/>
  <c r="H638" i="1"/>
  <c r="G297" i="9" l="1"/>
  <c r="E297" i="9" s="1"/>
  <c r="B297" i="9" s="1"/>
  <c r="E334" i="9"/>
  <c r="B334" i="9" s="1"/>
  <c r="I20" i="3"/>
  <c r="D644" i="1"/>
  <c r="F649" i="4"/>
  <c r="H19" i="3"/>
  <c r="C643" i="1"/>
  <c r="H20" i="3"/>
  <c r="F650" i="4"/>
  <c r="C644" i="1"/>
  <c r="G639" i="1"/>
  <c r="H639" i="1"/>
  <c r="I19" i="3"/>
  <c r="D643" i="1"/>
  <c r="G640" i="1"/>
  <c r="H640" i="1"/>
  <c r="E298" i="9" l="1"/>
  <c r="I8" i="3" s="1"/>
  <c r="G644" i="1"/>
  <c r="H644" i="1"/>
  <c r="G643" i="1"/>
  <c r="H643" i="1"/>
  <c r="H7" i="3"/>
  <c r="J3" i="9" l="1"/>
  <c r="H295" i="9" l="1"/>
  <c r="G295" i="9"/>
  <c r="G18" i="9"/>
  <c r="L293" i="9"/>
  <c r="F293" i="9" s="1"/>
  <c r="J17" i="9"/>
  <c r="G15" i="9"/>
  <c r="K11" i="9"/>
  <c r="J8" i="9"/>
  <c r="I5" i="9"/>
  <c r="K7" i="9"/>
  <c r="J12" i="9"/>
  <c r="I9" i="9"/>
  <c r="H18" i="9"/>
  <c r="G22" i="9"/>
  <c r="M16" i="9"/>
  <c r="H15" i="9"/>
  <c r="I6" i="9"/>
  <c r="K12" i="9"/>
  <c r="K5" i="9"/>
  <c r="J10" i="9"/>
  <c r="I8" i="9"/>
  <c r="L16" i="9"/>
  <c r="H22" i="9"/>
  <c r="I17" i="9"/>
  <c r="G21" i="9"/>
  <c r="L15" i="9"/>
  <c r="I13" i="9"/>
  <c r="K8" i="9"/>
  <c r="J13" i="9"/>
  <c r="J6" i="9"/>
  <c r="I11" i="9"/>
  <c r="K10" i="9"/>
  <c r="M15" i="9"/>
  <c r="J7" i="9"/>
  <c r="H21" i="9"/>
  <c r="G16" i="9"/>
  <c r="G17" i="9"/>
  <c r="H16" i="9"/>
  <c r="J9" i="9"/>
  <c r="I7" i="9"/>
  <c r="K13" i="9"/>
  <c r="K6" i="9"/>
  <c r="J11" i="9"/>
  <c r="H17" i="9"/>
  <c r="J5" i="9"/>
  <c r="K9" i="9"/>
  <c r="I12" i="9"/>
  <c r="E295" i="9" l="1"/>
  <c r="B295" i="9" s="1"/>
  <c r="E12" i="9"/>
  <c r="B12" i="9" s="1"/>
  <c r="E7" i="9"/>
  <c r="B7" i="9" s="1"/>
  <c r="E16" i="9"/>
  <c r="F16" i="9"/>
  <c r="E10" i="9"/>
  <c r="B10" i="9" s="1"/>
  <c r="E9" i="9"/>
  <c r="B9" i="9" s="1"/>
  <c r="B293" i="9"/>
  <c r="F23" i="9"/>
  <c r="E11" i="9"/>
  <c r="B11" i="9" s="1"/>
  <c r="E13" i="9"/>
  <c r="B13" i="9" s="1"/>
  <c r="E18" i="9"/>
  <c r="B18" i="9" s="1"/>
  <c r="F15" i="9"/>
  <c r="F14" i="9" s="1"/>
  <c r="E22" i="9"/>
  <c r="B22" i="9" s="1"/>
  <c r="E15" i="9"/>
  <c r="E17" i="9"/>
  <c r="B17" i="9" s="1"/>
  <c r="E21" i="9"/>
  <c r="B21" i="9" s="1"/>
  <c r="E8" i="9"/>
  <c r="B8" i="9" s="1"/>
  <c r="E6" i="9"/>
  <c r="B6" i="9" s="1"/>
  <c r="E5" i="9"/>
  <c r="E23" i="9" l="1"/>
  <c r="I7" i="3" s="1"/>
  <c r="B16" i="9"/>
  <c r="F3" i="9"/>
  <c r="E14" i="9"/>
  <c r="I13" i="3" s="1"/>
  <c r="B15" i="9"/>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<sst xmlns="http://schemas.openxmlformats.org/spreadsheetml/2006/main" count="5571" uniqueCount="3699">
  <si>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</si>
  <si>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</si>
  <si>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</si>
  <si>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</si>
  <si>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</si>
  <si>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</si>
  <si>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</si>
  <si>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</si>
  <si>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</si>
  <si>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</si>
  <si>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</si>
  <si>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</si>
  <si>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</si>
  <si>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</si>
  <si>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</si>
  <si>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</si>
  <si>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</si>
  <si>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</si>
  <si>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</si>
  <si>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</si>
  <si>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</si>
  <si>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</si>
  <si>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</si>
  <si>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</si>
  <si>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</si>
  <si>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</si>
  <si>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</si>
  <si>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</si>
  <si>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</si>
  <si>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</si>
  <si>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GORAN KOVAČIĆ ČEPIĆ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</si>
  <si>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</si>
  <si>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</si>
  <si>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</si>
  <si>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</si>
  <si>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</si>
  <si>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</si>
  <si>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</si>
  <si>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</si>
  <si>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</si>
  <si>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</si>
  <si>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</si>
  <si>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</si>
  <si>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</si>
  <si>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</si>
  <si>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</si>
  <si>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</si>
  <si>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</si>
  <si>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</si>
  <si>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</si>
  <si>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</si>
  <si>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</si>
  <si>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</si>
  <si>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</si>
  <si>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</si>
  <si>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</si>
  <si>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</si>
  <si>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</si>
  <si>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10629 - OSNOVNA ŠKOLA IVAN GORAN KOVAČIĆ ČEPIĆ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</si>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</sst>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7" fillId="0" borderId="0" xfId="0" applyFont="1" applyBorder="1" applyProtection="1">
      <alignment vertical="top"/>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2" fillId="0" borderId="0" xfId="0" applyFont="1" applyBorder="1" applyProtection="1">
      <alignment vertical="top"/>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49" fontId="51" fillId="0" borderId="0" xfId="0" applyNumberFormat="1" applyFont="1" applyBorder="1" applyAlignment="1" applyProtection="1">
      <alignment horizontal="right" vertical="center"/>
    </xf>
    <xf numFmtId="165" fontId="50" fillId="0" borderId="16"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4" fontId="25" fillId="0" borderId="27" xfId="0" applyNumberFormat="1" applyFont="1" applyBorder="1" applyAlignment="1">
      <alignment horizontal="right" vertical="center" shrinkToFit="1"/>
      <protection locked="0"/>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 fontId="6" fillId="0" borderId="27" xfId="0" applyNumberFormat="1" applyFont="1" applyBorder="1" applyAlignment="1">
      <alignment horizontal="right" vertical="center" shrinkToFit="1"/>
      <protection locked="0"/>
    </xf>
    <xf numFmtId="49" fontId="12"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8000000}"/>
    <cellStyle name="Normalno 5" xfId="10" xr:uid="{00000000-0005-0000-0000-000009000000}"/>
    <cellStyle name="Obično_GFI-POD ver. 1.0.5" xfId="5" xr:uid="{00000000-0005-0000-0000-00000A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827731.32000000007</v>
      </c>
      <c r="D2" s="9">
        <f>'PR-RAS'!E6</f>
        <v>921731.6100000001</v>
      </c>
      <c r="E2" s="9">
        <v>0</v>
      </c>
      <c r="F2" s="9">
        <v>0</v>
      </c>
      <c r="G2" s="10">
        <f t="shared" ref="G2:G65" si="0">(B2/1000)*(C2*1+D2*2)</f>
        <v>2671.19454</v>
      </c>
      <c r="H2" s="10">
        <f t="shared" ref="H2:H65" si="1">ABS(C2-ROUND(C2,0))+ABS(D2-ROUND(D2,0))</f>
        <v>0.7099999999627471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706745.77</v>
      </c>
      <c r="D45" s="4">
        <f>'PR-RAS'!E49</f>
        <v>733383.67</v>
      </c>
      <c r="E45" s="4">
        <v>0</v>
      </c>
      <c r="F45" s="4">
        <v>0</v>
      </c>
      <c r="G45" s="2">
        <f t="shared" si="0"/>
        <v>95634.576840000009</v>
      </c>
      <c r="H45" s="2">
        <f t="shared" si="1"/>
        <v>0.55999999993946403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706745.77</v>
      </c>
      <c r="D64" s="4">
        <f>'PR-RAS'!E68</f>
        <v>733383.67</v>
      </c>
      <c r="E64" s="4">
        <v>0</v>
      </c>
      <c r="F64" s="4">
        <v>0</v>
      </c>
      <c r="G64" s="2">
        <f t="shared" si="0"/>
        <v>136931.32593000002</v>
      </c>
      <c r="H64" s="2">
        <f t="shared" si="1"/>
        <v>0.55999999993946403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699186.81</v>
      </c>
      <c r="D65" s="4">
        <f>'PR-RAS'!E69</f>
        <v>733383.67</v>
      </c>
      <c r="E65" s="4">
        <v>0</v>
      </c>
      <c r="F65" s="4">
        <v>0</v>
      </c>
      <c r="G65" s="2">
        <f t="shared" si="0"/>
        <v>138621.06560000003</v>
      </c>
      <c r="H65" s="2">
        <f t="shared" si="1"/>
        <v>0.51999999990221113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7558.96</v>
      </c>
      <c r="D66" s="4">
        <f>'PR-RAS'!E70</f>
        <v>0</v>
      </c>
      <c r="E66" s="4">
        <v>0</v>
      </c>
      <c r="F66" s="4">
        <v>0</v>
      </c>
      <c r="G66" s="2">
        <f t="shared" ref="G66:G129" si="2">(B66/1000)*(C66*1+D66*2)</f>
        <v>491.33240000000001</v>
      </c>
      <c r="H66" s="2">
        <f t="shared" ref="H66:H129" si="3">ABS(C66-ROUND(C66,0))+ABS(D66-ROUND(D66,0))</f>
        <v>3.999999999996362E-2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18843.169999999998</v>
      </c>
      <c r="D102" s="4">
        <f>'PR-RAS'!E106</f>
        <v>22192.74</v>
      </c>
      <c r="E102" s="4">
        <v>0</v>
      </c>
      <c r="F102" s="4">
        <v>0</v>
      </c>
      <c r="G102" s="2">
        <f t="shared" si="2"/>
        <v>6386.0936500000007</v>
      </c>
      <c r="H102" s="2">
        <f t="shared" si="3"/>
        <v>0.42999999999665306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18843.169999999998</v>
      </c>
      <c r="D108" s="4">
        <f>'PR-RAS'!E112</f>
        <v>22192.74</v>
      </c>
      <c r="E108" s="4">
        <v>0</v>
      </c>
      <c r="F108" s="4">
        <v>0</v>
      </c>
      <c r="G108" s="2">
        <f t="shared" si="2"/>
        <v>6765.4655499999999</v>
      </c>
      <c r="H108" s="2">
        <f t="shared" si="3"/>
        <v>0.42999999999665306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18843.169999999998</v>
      </c>
      <c r="D113" s="4">
        <f>'PR-RAS'!E117</f>
        <v>22192.74</v>
      </c>
      <c r="E113" s="4">
        <v>0</v>
      </c>
      <c r="F113" s="4">
        <v>0</v>
      </c>
      <c r="G113" s="2">
        <f t="shared" si="2"/>
        <v>7081.6088</v>
      </c>
      <c r="H113" s="2">
        <f t="shared" si="3"/>
        <v>0.42999999999665306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2640</v>
      </c>
      <c r="D121" s="4">
        <f>'PR-RAS'!E125</f>
        <v>0</v>
      </c>
      <c r="E121" s="4">
        <v>0</v>
      </c>
      <c r="F121" s="4">
        <v>0</v>
      </c>
      <c r="G121" s="2">
        <f t="shared" si="2"/>
        <v>316.8</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2640</v>
      </c>
      <c r="D125" s="4">
        <f>'PR-RAS'!E129</f>
        <v>0</v>
      </c>
      <c r="E125" s="4">
        <v>0</v>
      </c>
      <c r="F125" s="4">
        <v>0</v>
      </c>
      <c r="G125" s="2">
        <f t="shared" si="2"/>
        <v>327.36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2640</v>
      </c>
      <c r="D126" s="4">
        <f>'PR-RAS'!E130</f>
        <v>0</v>
      </c>
      <c r="E126" s="4">
        <v>0</v>
      </c>
      <c r="F126" s="4">
        <v>0</v>
      </c>
      <c r="G126" s="2">
        <f t="shared" si="2"/>
        <v>330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99502.38</v>
      </c>
      <c r="D130" s="4">
        <f>'PR-RAS'!E134</f>
        <v>166155.20000000001</v>
      </c>
      <c r="E130" s="4">
        <v>0</v>
      </c>
      <c r="F130" s="4">
        <v>0</v>
      </c>
      <c r="G130" s="2">
        <f t="shared" ref="G130:G193" si="4">(B130/1000)*(C130*1+D130*2)</f>
        <v>55703.848620000004</v>
      </c>
      <c r="H130" s="2">
        <f t="shared" ref="H130:H193" si="5">ABS(C130-ROUND(C130,0))+ABS(D130-ROUND(D130,0))</f>
        <v>0.58000000001629815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99502.38</v>
      </c>
      <c r="D131" s="4">
        <f>'PR-RAS'!E135</f>
        <v>166155.20000000001</v>
      </c>
      <c r="E131" s="4">
        <v>0</v>
      </c>
      <c r="F131" s="4">
        <v>0</v>
      </c>
      <c r="G131" s="2">
        <f t="shared" si="4"/>
        <v>56135.661400000005</v>
      </c>
      <c r="H131" s="2">
        <f t="shared" si="5"/>
        <v>0.58000000001629815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72506.59</v>
      </c>
      <c r="D132" s="4">
        <f>'PR-RAS'!E136</f>
        <v>166155.20000000001</v>
      </c>
      <c r="E132" s="4">
        <v>0</v>
      </c>
      <c r="F132" s="4">
        <v>0</v>
      </c>
      <c r="G132" s="2">
        <f t="shared" si="4"/>
        <v>53031.025690000002</v>
      </c>
      <c r="H132" s="2">
        <f t="shared" si="5"/>
        <v>0.61000000001513399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26995.79</v>
      </c>
      <c r="D133" s="4">
        <f>'PR-RAS'!E137</f>
        <v>0</v>
      </c>
      <c r="E133" s="4">
        <v>0</v>
      </c>
      <c r="F133" s="4">
        <v>0</v>
      </c>
      <c r="G133" s="2">
        <f t="shared" si="4"/>
        <v>3563.4442800000002</v>
      </c>
      <c r="H133" s="2">
        <f t="shared" si="5"/>
        <v>0.20999999999912689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815373.65999999992</v>
      </c>
      <c r="D148" s="4">
        <f>'PR-RAS'!E152</f>
        <v>1006112.6200000001</v>
      </c>
      <c r="E148" s="4">
        <v>0</v>
      </c>
      <c r="F148" s="4">
        <v>0</v>
      </c>
      <c r="G148" s="2">
        <f t="shared" si="4"/>
        <v>415657.03830000001</v>
      </c>
      <c r="H148" s="2">
        <f t="shared" si="5"/>
        <v>0.71999999997206032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663884.30999999982</v>
      </c>
      <c r="D149" s="4">
        <f>'PR-RAS'!E153</f>
        <v>820517.22000000009</v>
      </c>
      <c r="E149" s="4">
        <v>0</v>
      </c>
      <c r="F149" s="4">
        <v>0</v>
      </c>
      <c r="G149" s="2">
        <f t="shared" si="4"/>
        <v>341127.97499999998</v>
      </c>
      <c r="H149" s="2">
        <f t="shared" si="5"/>
        <v>0.52999999991152436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551393.04999999993</v>
      </c>
      <c r="D150" s="4">
        <f>'PR-RAS'!E154</f>
        <v>680515.56</v>
      </c>
      <c r="E150" s="4">
        <v>0</v>
      </c>
      <c r="F150" s="4">
        <v>0</v>
      </c>
      <c r="G150" s="2">
        <f t="shared" si="4"/>
        <v>284951.20132999995</v>
      </c>
      <c r="H150" s="2">
        <f t="shared" si="5"/>
        <v>0.48999999987427145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541594.34</v>
      </c>
      <c r="D151" s="4">
        <f>'PR-RAS'!E155</f>
        <v>680515.56</v>
      </c>
      <c r="E151" s="4">
        <v>0</v>
      </c>
      <c r="F151" s="4">
        <v>0</v>
      </c>
      <c r="G151" s="2">
        <f t="shared" si="4"/>
        <v>285393.81899999996</v>
      </c>
      <c r="H151" s="2">
        <f t="shared" si="5"/>
        <v>0.77999999991152436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1412.77</v>
      </c>
      <c r="D153" s="4">
        <f>'PR-RAS'!E157</f>
        <v>0</v>
      </c>
      <c r="E153" s="4">
        <v>0</v>
      </c>
      <c r="F153" s="4">
        <v>0</v>
      </c>
      <c r="G153" s="2">
        <f t="shared" si="4"/>
        <v>214.74104</v>
      </c>
      <c r="H153" s="2">
        <f t="shared" si="5"/>
        <v>0.23000000000001819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8385.94</v>
      </c>
      <c r="D154" s="4">
        <f>'PR-RAS'!E158</f>
        <v>0</v>
      </c>
      <c r="E154" s="4">
        <v>0</v>
      </c>
      <c r="F154" s="4">
        <v>0</v>
      </c>
      <c r="G154" s="2">
        <f t="shared" si="4"/>
        <v>1283.04882</v>
      </c>
      <c r="H154" s="2">
        <f t="shared" si="5"/>
        <v>5.9999999999490683E-2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21427.95</v>
      </c>
      <c r="D155" s="4">
        <f>'PR-RAS'!E159</f>
        <v>27445.759999999998</v>
      </c>
      <c r="E155" s="4">
        <v>0</v>
      </c>
      <c r="F155" s="4">
        <v>0</v>
      </c>
      <c r="G155" s="2">
        <f t="shared" si="4"/>
        <v>11753.19838</v>
      </c>
      <c r="H155" s="2">
        <f t="shared" si="5"/>
        <v>0.29000000000087311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91063.31</v>
      </c>
      <c r="D156" s="4">
        <f>'PR-RAS'!E160</f>
        <v>112555.9</v>
      </c>
      <c r="E156" s="4">
        <v>0</v>
      </c>
      <c r="F156" s="4">
        <v>0</v>
      </c>
      <c r="G156" s="2">
        <f t="shared" si="4"/>
        <v>49007.142049999995</v>
      </c>
      <c r="H156" s="2">
        <f t="shared" si="5"/>
        <v>0.41000000000349246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91063.31</v>
      </c>
      <c r="D158" s="4">
        <f>'PR-RAS'!E162</f>
        <v>112555.9</v>
      </c>
      <c r="E158" s="4">
        <v>0</v>
      </c>
      <c r="F158" s="4">
        <v>0</v>
      </c>
      <c r="G158" s="2">
        <f t="shared" si="4"/>
        <v>49639.492269999995</v>
      </c>
      <c r="H158" s="2">
        <f t="shared" si="5"/>
        <v>0.41000000000349246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106719.02</v>
      </c>
      <c r="D160" s="4">
        <f>'PR-RAS'!E164</f>
        <v>129786.5</v>
      </c>
      <c r="E160" s="4">
        <v>0</v>
      </c>
      <c r="F160" s="4">
        <v>0</v>
      </c>
      <c r="G160" s="2">
        <f t="shared" si="4"/>
        <v>58240.431180000007</v>
      </c>
      <c r="H160" s="2">
        <f t="shared" si="5"/>
        <v>0.52000000000407454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39007.61</v>
      </c>
      <c r="D161" s="4">
        <f>'PR-RAS'!E165</f>
        <v>38057.910000000003</v>
      </c>
      <c r="E161" s="4">
        <v>0</v>
      </c>
      <c r="F161" s="4">
        <v>0</v>
      </c>
      <c r="G161" s="2">
        <f t="shared" si="4"/>
        <v>18419.748800000001</v>
      </c>
      <c r="H161" s="2">
        <f t="shared" si="5"/>
        <v>0.47999999999592546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1145.4000000000001</v>
      </c>
      <c r="D162" s="4">
        <f>'PR-RAS'!E166</f>
        <v>2448.4</v>
      </c>
      <c r="E162" s="4">
        <v>0</v>
      </c>
      <c r="F162" s="4">
        <v>0</v>
      </c>
      <c r="G162" s="2">
        <f t="shared" si="4"/>
        <v>972.79420000000016</v>
      </c>
      <c r="H162" s="2">
        <f t="shared" si="5"/>
        <v>0.8000000000001819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36183.51</v>
      </c>
      <c r="D163" s="4">
        <f>'PR-RAS'!E167</f>
        <v>35290.01</v>
      </c>
      <c r="E163" s="4">
        <v>0</v>
      </c>
      <c r="F163" s="4">
        <v>0</v>
      </c>
      <c r="G163" s="2">
        <f t="shared" si="4"/>
        <v>17295.691859999999</v>
      </c>
      <c r="H163" s="2">
        <f t="shared" si="5"/>
        <v>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157.6</v>
      </c>
      <c r="D164" s="4">
        <f>'PR-RAS'!E168</f>
        <v>0</v>
      </c>
      <c r="E164" s="4">
        <v>0</v>
      </c>
      <c r="F164" s="4">
        <v>0</v>
      </c>
      <c r="G164" s="2">
        <f t="shared" si="4"/>
        <v>25.688800000000001</v>
      </c>
      <c r="H164" s="2">
        <f t="shared" si="5"/>
        <v>0.40000000000000568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1521.1</v>
      </c>
      <c r="D165" s="4">
        <f>'PR-RAS'!E169</f>
        <v>319.5</v>
      </c>
      <c r="E165" s="4">
        <v>0</v>
      </c>
      <c r="F165" s="4">
        <v>0</v>
      </c>
      <c r="G165" s="2">
        <f t="shared" si="4"/>
        <v>354.25639999999999</v>
      </c>
      <c r="H165" s="2">
        <f t="shared" si="5"/>
        <v>0.59999999999990905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48603.39</v>
      </c>
      <c r="D166" s="4">
        <f>'PR-RAS'!E170</f>
        <v>56123.64</v>
      </c>
      <c r="E166" s="4">
        <v>0</v>
      </c>
      <c r="F166" s="4">
        <v>0</v>
      </c>
      <c r="G166" s="2">
        <f t="shared" si="4"/>
        <v>26540.360549999998</v>
      </c>
      <c r="H166" s="2">
        <f t="shared" si="5"/>
        <v>0.75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4501.9399999999996</v>
      </c>
      <c r="D167" s="4">
        <f>'PR-RAS'!E171</f>
        <v>5104.38</v>
      </c>
      <c r="E167" s="4">
        <v>0</v>
      </c>
      <c r="F167" s="4">
        <v>0</v>
      </c>
      <c r="G167" s="2">
        <f t="shared" si="4"/>
        <v>2441.9762000000001</v>
      </c>
      <c r="H167" s="2">
        <f t="shared" si="5"/>
        <v>0.44000000000050932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32322.97</v>
      </c>
      <c r="D168" s="4">
        <f>'PR-RAS'!E172</f>
        <v>36278.97</v>
      </c>
      <c r="E168" s="4">
        <v>0</v>
      </c>
      <c r="F168" s="4">
        <v>0</v>
      </c>
      <c r="G168" s="2">
        <f t="shared" si="4"/>
        <v>17515.111970000002</v>
      </c>
      <c r="H168" s="2">
        <f t="shared" si="5"/>
        <v>5.9999999997671694E-2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10412.56</v>
      </c>
      <c r="D169" s="4">
        <f>'PR-RAS'!E173</f>
        <v>10685.87</v>
      </c>
      <c r="E169" s="4">
        <v>0</v>
      </c>
      <c r="F169" s="4">
        <v>0</v>
      </c>
      <c r="G169" s="2">
        <f t="shared" si="4"/>
        <v>5339.7624000000005</v>
      </c>
      <c r="H169" s="2">
        <f t="shared" si="5"/>
        <v>0.56999999999970896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429.11</v>
      </c>
      <c r="D170" s="4">
        <f>'PR-RAS'!E174</f>
        <v>2814.54</v>
      </c>
      <c r="E170" s="4">
        <v>0</v>
      </c>
      <c r="F170" s="4">
        <v>0</v>
      </c>
      <c r="G170" s="2">
        <f t="shared" si="4"/>
        <v>1023.83411</v>
      </c>
      <c r="H170" s="2">
        <f t="shared" si="5"/>
        <v>0.57000000000005002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936.81</v>
      </c>
      <c r="D171" s="4">
        <f>'PR-RAS'!E175</f>
        <v>920.13</v>
      </c>
      <c r="E171" s="4">
        <v>0</v>
      </c>
      <c r="F171" s="4">
        <v>0</v>
      </c>
      <c r="G171" s="2">
        <f t="shared" si="4"/>
        <v>472.1019</v>
      </c>
      <c r="H171" s="2">
        <f t="shared" si="5"/>
        <v>0.32000000000005002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319.75</v>
      </c>
      <c r="E173" s="4">
        <v>0</v>
      </c>
      <c r="F173" s="4">
        <v>0</v>
      </c>
      <c r="G173" s="2">
        <f t="shared" si="4"/>
        <v>109.99399999999999</v>
      </c>
      <c r="H173" s="2">
        <f t="shared" si="5"/>
        <v>0.25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15867.77</v>
      </c>
      <c r="D174" s="4">
        <f>'PR-RAS'!E178</f>
        <v>22703.940000000002</v>
      </c>
      <c r="E174" s="4">
        <v>0</v>
      </c>
      <c r="F174" s="4">
        <v>0</v>
      </c>
      <c r="G174" s="2">
        <f t="shared" si="4"/>
        <v>10600.687450000001</v>
      </c>
      <c r="H174" s="2">
        <f t="shared" si="5"/>
        <v>0.28999999999723514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1439.78</v>
      </c>
      <c r="D175" s="4">
        <f>'PR-RAS'!E179</f>
        <v>1319.33</v>
      </c>
      <c r="E175" s="4">
        <v>0</v>
      </c>
      <c r="F175" s="4">
        <v>0</v>
      </c>
      <c r="G175" s="2">
        <f t="shared" si="4"/>
        <v>709.64855999999986</v>
      </c>
      <c r="H175" s="2">
        <f t="shared" si="5"/>
        <v>0.54999999999995453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6657.25</v>
      </c>
      <c r="D176" s="4">
        <f>'PR-RAS'!E180</f>
        <v>8896.6</v>
      </c>
      <c r="E176" s="4">
        <v>0</v>
      </c>
      <c r="F176" s="4">
        <v>0</v>
      </c>
      <c r="G176" s="2">
        <f t="shared" si="4"/>
        <v>4278.8287499999997</v>
      </c>
      <c r="H176" s="2">
        <f t="shared" si="5"/>
        <v>0.6499999999996362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3806.38</v>
      </c>
      <c r="D178" s="4">
        <f>'PR-RAS'!E182</f>
        <v>3778.56</v>
      </c>
      <c r="E178" s="4">
        <v>0</v>
      </c>
      <c r="F178" s="4">
        <v>0</v>
      </c>
      <c r="G178" s="2">
        <f t="shared" si="4"/>
        <v>2011.3394999999998</v>
      </c>
      <c r="H178" s="2">
        <f t="shared" si="5"/>
        <v>0.82000000000016371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2212.2600000000002</v>
      </c>
      <c r="D180" s="4">
        <f>'PR-RAS'!E184</f>
        <v>3758.79</v>
      </c>
      <c r="E180" s="4">
        <v>0</v>
      </c>
      <c r="F180" s="4">
        <v>0</v>
      </c>
      <c r="G180" s="2">
        <f t="shared" si="4"/>
        <v>1741.6413599999998</v>
      </c>
      <c r="H180" s="2">
        <f t="shared" si="5"/>
        <v>0.47000000000025466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425.5</v>
      </c>
      <c r="D181" s="4">
        <f>'PR-RAS'!E185</f>
        <v>1022.7</v>
      </c>
      <c r="E181" s="4">
        <v>0</v>
      </c>
      <c r="F181" s="4">
        <v>0</v>
      </c>
      <c r="G181" s="2">
        <f t="shared" si="4"/>
        <v>444.762</v>
      </c>
      <c r="H181" s="2">
        <f t="shared" si="5"/>
        <v>0.79999999999995453</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1108.5999999999999</v>
      </c>
      <c r="D182" s="4">
        <f>'PR-RAS'!E186</f>
        <v>3866.56</v>
      </c>
      <c r="E182" s="4">
        <v>0</v>
      </c>
      <c r="F182" s="4">
        <v>0</v>
      </c>
      <c r="G182" s="2">
        <f t="shared" si="4"/>
        <v>1600.3513199999998</v>
      </c>
      <c r="H182" s="2">
        <f t="shared" si="5"/>
        <v>0.84000000000014552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218</v>
      </c>
      <c r="D183" s="4">
        <f>'PR-RAS'!E187</f>
        <v>61.4</v>
      </c>
      <c r="E183" s="4">
        <v>0</v>
      </c>
      <c r="F183" s="4">
        <v>0</v>
      </c>
      <c r="G183" s="2">
        <f t="shared" si="4"/>
        <v>62.025599999999997</v>
      </c>
      <c r="H183" s="2">
        <f t="shared" si="5"/>
        <v>0.39999999999999858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3240.25</v>
      </c>
      <c r="D190" s="4">
        <f>'PR-RAS'!E194</f>
        <v>12901.009999999998</v>
      </c>
      <c r="E190" s="4">
        <v>0</v>
      </c>
      <c r="F190" s="4">
        <v>0</v>
      </c>
      <c r="G190" s="2">
        <f t="shared" si="4"/>
        <v>5488.9890299999997</v>
      </c>
      <c r="H190" s="2">
        <f t="shared" si="5"/>
        <v>0.25999999999839929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753.31</v>
      </c>
      <c r="D192" s="4">
        <f>'PR-RAS'!E196</f>
        <v>1057.03</v>
      </c>
      <c r="E192" s="4">
        <v>0</v>
      </c>
      <c r="F192" s="4">
        <v>0</v>
      </c>
      <c r="G192" s="2">
        <f t="shared" si="4"/>
        <v>547.66767000000004</v>
      </c>
      <c r="H192" s="2">
        <f t="shared" si="5"/>
        <v>0.33999999999991815</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200</v>
      </c>
      <c r="D194" s="4">
        <f>'PR-RAS'!E198</f>
        <v>125</v>
      </c>
      <c r="E194" s="4">
        <v>0</v>
      </c>
      <c r="F194" s="4">
        <v>0</v>
      </c>
      <c r="G194" s="2">
        <f t="shared" ref="G194:G257" si="6">(B194/1000)*(C194*1+D194*2)</f>
        <v>86.850000000000009</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2529.1799999999998</v>
      </c>
      <c r="E195" s="4">
        <v>0</v>
      </c>
      <c r="F195" s="4">
        <v>0</v>
      </c>
      <c r="G195" s="2">
        <f t="shared" si="6"/>
        <v>1366.9938399999999</v>
      </c>
      <c r="H195" s="2">
        <f t="shared" si="7"/>
        <v>0.17999999999983629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298.94</v>
      </c>
      <c r="D197" s="4">
        <f>'PR-RAS'!E201</f>
        <v>9189.7999999999993</v>
      </c>
      <c r="E197" s="4">
        <v>0</v>
      </c>
      <c r="F197" s="4">
        <v>0</v>
      </c>
      <c r="G197" s="2">
        <f t="shared" si="6"/>
        <v>3660.9938399999996</v>
      </c>
      <c r="H197" s="2">
        <f t="shared" si="7"/>
        <v>0.26000000000072987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587.02</v>
      </c>
      <c r="D198" s="4">
        <f>'PR-RAS'!E202</f>
        <v>575.14</v>
      </c>
      <c r="E198" s="4">
        <v>0</v>
      </c>
      <c r="F198" s="4">
        <v>0</v>
      </c>
      <c r="G198" s="2">
        <f t="shared" si="6"/>
        <v>342.24810000000002</v>
      </c>
      <c r="H198" s="2">
        <f t="shared" si="7"/>
        <v>0.15999999999996817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587.02</v>
      </c>
      <c r="D212" s="4">
        <f>'PR-RAS'!E216</f>
        <v>575.14</v>
      </c>
      <c r="E212" s="4">
        <v>0</v>
      </c>
      <c r="F212" s="4">
        <v>0</v>
      </c>
      <c r="G212" s="2">
        <f t="shared" si="6"/>
        <v>366.57029999999997</v>
      </c>
      <c r="H212" s="2">
        <f t="shared" si="7"/>
        <v>0.15999999999996817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587.02</v>
      </c>
      <c r="D213" s="4">
        <f>'PR-RAS'!E217</f>
        <v>575.14</v>
      </c>
      <c r="E213" s="4">
        <v>0</v>
      </c>
      <c r="F213" s="4">
        <v>0</v>
      </c>
      <c r="G213" s="2">
        <f t="shared" si="6"/>
        <v>368.30759999999998</v>
      </c>
      <c r="H213" s="2">
        <f t="shared" si="7"/>
        <v>0.15999999999996817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44183.31</v>
      </c>
      <c r="D258" s="4">
        <f>'PR-RAS'!E262</f>
        <v>55076.26</v>
      </c>
      <c r="E258" s="4">
        <v>0</v>
      </c>
      <c r="F258" s="4">
        <v>0</v>
      </c>
      <c r="G258" s="2">
        <f t="shared" ref="G258:G321" si="8">(B258/1000)*(C258*1+D258*2)</f>
        <v>39664.308310000008</v>
      </c>
      <c r="H258" s="2">
        <f t="shared" ref="H258:H321" si="9">ABS(C258-ROUND(C258,0))+ABS(D258-ROUND(D258,0))</f>
        <v>0.56999999999970896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44183.31</v>
      </c>
      <c r="D265" s="4">
        <f>'PR-RAS'!E269</f>
        <v>55076.26</v>
      </c>
      <c r="E265" s="4">
        <v>0</v>
      </c>
      <c r="F265" s="4">
        <v>0</v>
      </c>
      <c r="G265" s="2">
        <f t="shared" si="8"/>
        <v>40744.659120000004</v>
      </c>
      <c r="H265" s="2">
        <f t="shared" si="9"/>
        <v>0.56999999999970896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44183.31</v>
      </c>
      <c r="D267" s="4">
        <f>'PR-RAS'!E271</f>
        <v>55076.26</v>
      </c>
      <c r="E267" s="4">
        <v>0</v>
      </c>
      <c r="F267" s="4">
        <v>0</v>
      </c>
      <c r="G267" s="2">
        <f t="shared" si="8"/>
        <v>41053.330780000004</v>
      </c>
      <c r="H267" s="2">
        <f t="shared" si="9"/>
        <v>0.56999999999970896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157.5</v>
      </c>
      <c r="E269" s="4">
        <v>0</v>
      </c>
      <c r="F269" s="4">
        <v>0</v>
      </c>
      <c r="G269" s="2">
        <f t="shared" si="8"/>
        <v>84.42</v>
      </c>
      <c r="H269" s="2">
        <f t="shared" si="9"/>
        <v>0.5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157.5</v>
      </c>
      <c r="E270" s="4">
        <v>0</v>
      </c>
      <c r="F270" s="4">
        <v>0</v>
      </c>
      <c r="G270" s="2">
        <f t="shared" si="8"/>
        <v>84.734999999999999</v>
      </c>
      <c r="H270" s="2">
        <f t="shared" si="9"/>
        <v>0.5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157.5</v>
      </c>
      <c r="E272" s="4">
        <v>0</v>
      </c>
      <c r="F272" s="4">
        <v>0</v>
      </c>
      <c r="G272" s="2">
        <f t="shared" si="8"/>
        <v>85.365000000000009</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815373.65999999992</v>
      </c>
      <c r="D295" s="4">
        <f>'PR-RAS'!E299</f>
        <v>1006112.6200000001</v>
      </c>
      <c r="E295" s="4">
        <v>0</v>
      </c>
      <c r="F295" s="4">
        <v>0</v>
      </c>
      <c r="G295" s="2">
        <f t="shared" si="8"/>
        <v>831314.07660000003</v>
      </c>
      <c r="H295" s="2">
        <f t="shared" si="9"/>
        <v>0.71999999997206032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12357.660000000149</v>
      </c>
      <c r="D296" s="4">
        <f>'PR-RAS'!E300</f>
        <v>0</v>
      </c>
      <c r="E296" s="4">
        <v>0</v>
      </c>
      <c r="F296" s="4">
        <v>0</v>
      </c>
      <c r="G296" s="2">
        <f t="shared" si="8"/>
        <v>3645.5097000000437</v>
      </c>
      <c r="H296" s="2">
        <f t="shared" si="9"/>
        <v>0.33999999985098839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84381.010000000009</v>
      </c>
      <c r="E297" s="4">
        <v>0</v>
      </c>
      <c r="F297" s="4">
        <v>0</v>
      </c>
      <c r="G297" s="2">
        <f t="shared" si="8"/>
        <v>49953.557920000007</v>
      </c>
      <c r="H297" s="2">
        <f t="shared" si="9"/>
        <v>1.0000000009313226E-2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16858.22</v>
      </c>
      <c r="D298" s="4">
        <f>'PR-RAS'!E302</f>
        <v>0</v>
      </c>
      <c r="E298" s="4">
        <v>0</v>
      </c>
      <c r="F298" s="4">
        <v>0</v>
      </c>
      <c r="G298" s="2">
        <f t="shared" si="8"/>
        <v>5006.8913400000001</v>
      </c>
      <c r="H298" s="2">
        <f t="shared" si="9"/>
        <v>0.22000000000116415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65975.05</v>
      </c>
      <c r="E300" s="4">
        <v>0</v>
      </c>
      <c r="F300" s="4">
        <v>0</v>
      </c>
      <c r="G300" s="2">
        <f t="shared" si="8"/>
        <v>39453.079899999997</v>
      </c>
      <c r="H300" s="2">
        <f t="shared" si="9"/>
        <v>5.0000000002910383E-2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9687.42</v>
      </c>
      <c r="D355" s="4">
        <f>'PR-RAS'!E360</f>
        <v>3874.64</v>
      </c>
      <c r="E355" s="4">
        <v>0</v>
      </c>
      <c r="F355" s="4">
        <v>0</v>
      </c>
      <c r="G355" s="2">
        <f t="shared" si="10"/>
        <v>6172.5918000000001</v>
      </c>
      <c r="H355" s="2">
        <f t="shared" si="11"/>
        <v>0.78000000000020009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9687.42</v>
      </c>
      <c r="D368" s="4">
        <f>'PR-RAS'!E373</f>
        <v>3874.64</v>
      </c>
      <c r="E368" s="4">
        <v>0</v>
      </c>
      <c r="F368" s="4">
        <v>0</v>
      </c>
      <c r="G368" s="2">
        <f t="shared" si="10"/>
        <v>6399.2689</v>
      </c>
      <c r="H368" s="2">
        <f t="shared" si="11"/>
        <v>0.78000000000020009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2019.95</v>
      </c>
      <c r="D374" s="4">
        <f>'PR-RAS'!E379</f>
        <v>3566.25</v>
      </c>
      <c r="E374" s="4">
        <v>0</v>
      </c>
      <c r="F374" s="4">
        <v>0</v>
      </c>
      <c r="G374" s="2">
        <f t="shared" si="10"/>
        <v>3413.8638500000002</v>
      </c>
      <c r="H374" s="2">
        <f t="shared" si="11"/>
        <v>0.29999999999995453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2019.95</v>
      </c>
      <c r="D375" s="4">
        <f>'PR-RAS'!E380</f>
        <v>3566.25</v>
      </c>
      <c r="E375" s="4">
        <v>0</v>
      </c>
      <c r="F375" s="4">
        <v>0</v>
      </c>
      <c r="G375" s="2">
        <f t="shared" si="10"/>
        <v>3423.0163000000002</v>
      </c>
      <c r="H375" s="2">
        <f t="shared" si="11"/>
        <v>0.29999999999995453</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7667.47</v>
      </c>
      <c r="D388" s="4">
        <f>'PR-RAS'!E393</f>
        <v>308.39</v>
      </c>
      <c r="E388" s="4">
        <v>0</v>
      </c>
      <c r="F388" s="4">
        <v>0</v>
      </c>
      <c r="G388" s="2">
        <f t="shared" si="12"/>
        <v>3206.0047500000001</v>
      </c>
      <c r="H388" s="2">
        <f t="shared" si="13"/>
        <v>0.86000000000024102</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7667.47</v>
      </c>
      <c r="D389" s="4">
        <f>'PR-RAS'!E394</f>
        <v>308.39</v>
      </c>
      <c r="E389" s="4">
        <v>0</v>
      </c>
      <c r="F389" s="4">
        <v>0</v>
      </c>
      <c r="G389" s="2">
        <f t="shared" si="12"/>
        <v>3214.2890000000002</v>
      </c>
      <c r="H389" s="2">
        <f t="shared" si="13"/>
        <v>0.86000000000024102</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9687.42</v>
      </c>
      <c r="D413" s="4">
        <f>'PR-RAS'!E418</f>
        <v>3874.64</v>
      </c>
      <c r="E413" s="4">
        <v>0</v>
      </c>
      <c r="F413" s="4">
        <v>0</v>
      </c>
      <c r="G413" s="2">
        <f t="shared" si="12"/>
        <v>7183.9204</v>
      </c>
      <c r="H413" s="2">
        <f t="shared" si="13"/>
        <v>0.78000000000020009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8563.15</v>
      </c>
      <c r="E414" s="4">
        <v>0</v>
      </c>
      <c r="F414" s="4">
        <v>0</v>
      </c>
      <c r="G414" s="2">
        <f t="shared" si="12"/>
        <v>7073.1618999999992</v>
      </c>
      <c r="H414" s="2">
        <f t="shared" si="13"/>
        <v>0.1499999999996362</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11137.02</v>
      </c>
      <c r="D415" s="4">
        <f>'PR-RAS'!E420</f>
        <v>0</v>
      </c>
      <c r="E415" s="4">
        <v>0</v>
      </c>
      <c r="F415" s="4">
        <v>0</v>
      </c>
      <c r="G415" s="2">
        <f t="shared" si="12"/>
        <v>4610.7262799999999</v>
      </c>
      <c r="H415" s="2">
        <f t="shared" si="13"/>
        <v>2.0000000000436557E-2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827731.32000000007</v>
      </c>
      <c r="D417" s="4">
        <f>'PR-RAS'!E422</f>
        <v>921731.6100000001</v>
      </c>
      <c r="E417" s="4">
        <v>0</v>
      </c>
      <c r="F417" s="4">
        <v>0</v>
      </c>
      <c r="G417" s="2">
        <f t="shared" si="12"/>
        <v>1111216.9286400001</v>
      </c>
      <c r="H417" s="2">
        <f t="shared" si="13"/>
        <v>0.7099999999627471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825061.08</v>
      </c>
      <c r="D418" s="4">
        <f>'PR-RAS'!E423</f>
        <v>1009987.2600000001</v>
      </c>
      <c r="E418" s="4">
        <v>0</v>
      </c>
      <c r="F418" s="4">
        <v>0</v>
      </c>
      <c r="G418" s="2">
        <f t="shared" si="12"/>
        <v>1186379.8452000001</v>
      </c>
      <c r="H418" s="2">
        <f t="shared" si="13"/>
        <v>0.34000000008381903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2670.2400000001071</v>
      </c>
      <c r="D419" s="4">
        <f>'PR-RAS'!E424</f>
        <v>0</v>
      </c>
      <c r="E419" s="4">
        <v>0</v>
      </c>
      <c r="F419" s="4">
        <v>0</v>
      </c>
      <c r="G419" s="2">
        <f t="shared" si="12"/>
        <v>1116.1603200000447</v>
      </c>
      <c r="H419" s="2">
        <f t="shared" si="13"/>
        <v>0.2400000001071021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88255.650000000023</v>
      </c>
      <c r="E420" s="4">
        <v>0</v>
      </c>
      <c r="F420" s="4">
        <v>0</v>
      </c>
      <c r="G420" s="2">
        <f t="shared" si="12"/>
        <v>73958.234700000015</v>
      </c>
      <c r="H420" s="2">
        <f t="shared" si="13"/>
        <v>0.34999999997671694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5721.2000000000007</v>
      </c>
      <c r="D421" s="4">
        <f>'PR-RAS'!E426</f>
        <v>8563.15</v>
      </c>
      <c r="E421" s="4">
        <v>0</v>
      </c>
      <c r="F421" s="4">
        <v>0</v>
      </c>
      <c r="G421" s="2">
        <f t="shared" si="12"/>
        <v>9595.9499999999989</v>
      </c>
      <c r="H421" s="2">
        <f t="shared" si="13"/>
        <v>0.3500000000003638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65975.05</v>
      </c>
      <c r="E423" s="4">
        <v>0</v>
      </c>
      <c r="F423" s="4">
        <v>0</v>
      </c>
      <c r="G423" s="2">
        <f t="shared" si="12"/>
        <v>55682.942199999998</v>
      </c>
      <c r="H423" s="2">
        <f t="shared" si="13"/>
        <v>5.0000000002910383E-2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827731.32000000007</v>
      </c>
      <c r="D637" s="4">
        <f>'PR-RAS'!E643</f>
        <v>921731.6100000001</v>
      </c>
      <c r="E637" s="4">
        <v>0</v>
      </c>
      <c r="F637" s="4">
        <v>0</v>
      </c>
      <c r="G637" s="2">
        <f t="shared" si="18"/>
        <v>1698879.72744</v>
      </c>
      <c r="H637" s="2">
        <f t="shared" si="19"/>
        <v>0.7099999999627471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825061.08</v>
      </c>
      <c r="D638" s="4">
        <f>'PR-RAS'!E644</f>
        <v>1009987.2600000001</v>
      </c>
      <c r="E638" s="4">
        <v>0</v>
      </c>
      <c r="F638" s="4">
        <v>0</v>
      </c>
      <c r="G638" s="2">
        <f t="shared" si="18"/>
        <v>1812287.6772</v>
      </c>
      <c r="H638" s="2">
        <f t="shared" si="19"/>
        <v>0.34000000008381903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2670.2400000001071</v>
      </c>
      <c r="D639" s="4">
        <f>'PR-RAS'!E645</f>
        <v>0</v>
      </c>
      <c r="E639" s="4">
        <v>0</v>
      </c>
      <c r="F639" s="4">
        <v>0</v>
      </c>
      <c r="G639" s="2">
        <f t="shared" si="18"/>
        <v>1703.6131200000684</v>
      </c>
      <c r="H639" s="2">
        <f t="shared" si="19"/>
        <v>0.2400000001071021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88255.650000000023</v>
      </c>
      <c r="E640" s="4">
        <v>0</v>
      </c>
      <c r="F640" s="4">
        <v>0</v>
      </c>
      <c r="G640" s="2">
        <f t="shared" si="18"/>
        <v>112790.72070000003</v>
      </c>
      <c r="H640" s="2">
        <f t="shared" si="19"/>
        <v>0.34999999997671694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5721.2000000000007</v>
      </c>
      <c r="D641" s="4">
        <f>'PR-RAS'!E647</f>
        <v>8563.15</v>
      </c>
      <c r="E641" s="4">
        <v>0</v>
      </c>
      <c r="F641" s="4">
        <v>0</v>
      </c>
      <c r="G641" s="2">
        <f t="shared" si="18"/>
        <v>14622.4</v>
      </c>
      <c r="H641" s="2">
        <f t="shared" si="19"/>
        <v>0.3500000000003638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8391.4400000001078</v>
      </c>
      <c r="D643" s="4">
        <f>'PR-RAS'!E649</f>
        <v>0</v>
      </c>
      <c r="E643" s="4">
        <v>0</v>
      </c>
      <c r="F643" s="4">
        <v>0</v>
      </c>
      <c r="G643" s="2">
        <f t="shared" si="20"/>
        <v>5387.3044800000689</v>
      </c>
      <c r="H643" s="2">
        <f t="shared" si="21"/>
        <v>0.44000000010782969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79692.500000000029</v>
      </c>
      <c r="E644" s="4">
        <v>0</v>
      </c>
      <c r="F644" s="4">
        <v>0</v>
      </c>
      <c r="G644" s="2">
        <f t="shared" si="20"/>
        <v>102484.55500000004</v>
      </c>
      <c r="H644" s="2">
        <f t="shared" si="21"/>
        <v>0.49999999997089617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52115.96</v>
      </c>
      <c r="D645" s="4">
        <f>'PR-RAS'!E651</f>
        <v>0</v>
      </c>
      <c r="E645" s="4">
        <v>0</v>
      </c>
      <c r="F645" s="4">
        <v>0</v>
      </c>
      <c r="G645" s="2">
        <f t="shared" si="20"/>
        <v>33562.678240000001</v>
      </c>
      <c r="H645" s="2">
        <f t="shared" si="21"/>
        <v>4.0000000000873115E-2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17943.7</v>
      </c>
      <c r="D646" s="4">
        <f>'PR-RAS'!E653</f>
        <v>13803</v>
      </c>
      <c r="E646" s="4">
        <v>0</v>
      </c>
      <c r="F646" s="4">
        <v>0</v>
      </c>
      <c r="G646" s="2">
        <f t="shared" si="20"/>
        <v>29379.556499999999</v>
      </c>
      <c r="H646" s="2">
        <f t="shared" si="21"/>
        <v>0.2999999999992724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858592.77</v>
      </c>
      <c r="D647" s="4">
        <f>'PR-RAS'!E654</f>
        <v>169700.49</v>
      </c>
      <c r="E647" s="4">
        <v>0</v>
      </c>
      <c r="F647" s="4">
        <v>0</v>
      </c>
      <c r="G647" s="2">
        <f t="shared" si="20"/>
        <v>773903.96250000002</v>
      </c>
      <c r="H647" s="2">
        <f t="shared" si="21"/>
        <v>0.71999999997206032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862733.47</v>
      </c>
      <c r="D648" s="4">
        <f>'PR-RAS'!E655</f>
        <v>183503.49</v>
      </c>
      <c r="E648" s="4">
        <v>0</v>
      </c>
      <c r="F648" s="4">
        <v>0</v>
      </c>
      <c r="G648" s="2">
        <f t="shared" si="20"/>
        <v>795642.07114999997</v>
      </c>
      <c r="H648" s="2">
        <f t="shared" si="21"/>
        <v>0.9599999999627471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13803</v>
      </c>
      <c r="D649" s="4">
        <f>'PR-RAS'!E656</f>
        <v>0</v>
      </c>
      <c r="E649" s="4">
        <v>0</v>
      </c>
      <c r="F649" s="4">
        <v>0</v>
      </c>
      <c r="G649" s="2">
        <f t="shared" si="20"/>
        <v>8944.344000000001</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32</v>
      </c>
      <c r="D651" s="4">
        <f>'PR-RAS'!E658</f>
        <v>38</v>
      </c>
      <c r="E651" s="4">
        <v>0</v>
      </c>
      <c r="F651" s="4">
        <v>0</v>
      </c>
      <c r="G651" s="2">
        <f t="shared" si="20"/>
        <v>70.2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22</v>
      </c>
      <c r="D653" s="4">
        <f>'PR-RAS'!E660</f>
        <v>22</v>
      </c>
      <c r="E653" s="4">
        <v>0</v>
      </c>
      <c r="F653" s="4">
        <v>0</v>
      </c>
      <c r="G653" s="2">
        <f t="shared" si="20"/>
        <v>43.032000000000004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659956.68999999994</v>
      </c>
      <c r="D676" s="4">
        <f>'PR-RAS'!E683</f>
        <v>703426.78</v>
      </c>
      <c r="E676" s="4">
        <v>0</v>
      </c>
      <c r="F676" s="4">
        <v>0</v>
      </c>
      <c r="G676" s="2">
        <f t="shared" si="20"/>
        <v>1395096.9187500002</v>
      </c>
      <c r="H676" s="2">
        <f t="shared" si="21"/>
        <v>0.53000000002793968</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39230.120000000003</v>
      </c>
      <c r="D677" s="4">
        <f>'PR-RAS'!E684</f>
        <v>29956.89</v>
      </c>
      <c r="E677" s="4">
        <v>0</v>
      </c>
      <c r="F677" s="4">
        <v>0</v>
      </c>
      <c r="G677" s="2">
        <f t="shared" si="20"/>
        <v>67021.276400000002</v>
      </c>
      <c r="H677" s="2">
        <f t="shared" si="21"/>
        <v>0.23000000000320142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7558.96</v>
      </c>
      <c r="D678" s="4">
        <f>'PR-RAS'!E685</f>
        <v>0</v>
      </c>
      <c r="E678" s="4">
        <v>0</v>
      </c>
      <c r="F678" s="4">
        <v>0</v>
      </c>
      <c r="G678" s="2">
        <f t="shared" si="20"/>
        <v>5117.4159200000004</v>
      </c>
      <c r="H678" s="2">
        <f t="shared" si="21"/>
        <v>3.999999999996362E-2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18843.169999999998</v>
      </c>
      <c r="D717" s="4">
        <f>'PR-RAS'!E724</f>
        <v>0</v>
      </c>
      <c r="E717" s="4">
        <v>0</v>
      </c>
      <c r="F717" s="4">
        <v>0</v>
      </c>
      <c r="G717" s="2">
        <f t="shared" si="22"/>
        <v>13491.709719999999</v>
      </c>
      <c r="H717" s="2">
        <f t="shared" si="23"/>
        <v>0.16999999999825377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5580</v>
      </c>
      <c r="E725" s="4">
        <v>0</v>
      </c>
      <c r="F725" s="4">
        <v>0</v>
      </c>
      <c r="G725" s="2">
        <f t="shared" si="22"/>
        <v>8079.84</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1765.76</v>
      </c>
      <c r="E726" s="4">
        <v>0</v>
      </c>
      <c r="F726" s="4">
        <v>0</v>
      </c>
      <c r="G726" s="2">
        <f t="shared" si="22"/>
        <v>3200.4399999999996</v>
      </c>
      <c r="H726" s="2">
        <f t="shared" si="23"/>
        <v>0.36000000000001364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36183.51</v>
      </c>
      <c r="D727" s="4">
        <f>'PR-RAS'!E734</f>
        <v>35290.01</v>
      </c>
      <c r="E727" s="4">
        <v>0</v>
      </c>
      <c r="F727" s="4">
        <v>0</v>
      </c>
      <c r="G727" s="2">
        <f t="shared" si="22"/>
        <v>77510.322780000002</v>
      </c>
      <c r="H727" s="2">
        <f t="shared" si="23"/>
        <v>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1365.25</v>
      </c>
      <c r="D729" s="4">
        <f>'PR-RAS'!E736</f>
        <v>1752.84</v>
      </c>
      <c r="E729" s="4">
        <v>0</v>
      </c>
      <c r="F729" s="4">
        <v>0</v>
      </c>
      <c r="G729" s="2">
        <f t="shared" si="22"/>
        <v>3546.0370400000002</v>
      </c>
      <c r="H729" s="2">
        <f t="shared" si="23"/>
        <v>0.41000000000008185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256.54000000000002</v>
      </c>
      <c r="E732" s="4">
        <v>0</v>
      </c>
      <c r="F732" s="4">
        <v>0</v>
      </c>
      <c r="G732" s="2">
        <f t="shared" si="22"/>
        <v>375.06148000000002</v>
      </c>
      <c r="H732" s="2">
        <f t="shared" si="23"/>
        <v>0.45999999999997954</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191.27</v>
      </c>
      <c r="D735" s="4">
        <f>'PR-RAS'!E742</f>
        <v>488.82</v>
      </c>
      <c r="E735" s="4">
        <v>0</v>
      </c>
      <c r="F735" s="4">
        <v>0</v>
      </c>
      <c r="G735" s="2">
        <f t="shared" si="22"/>
        <v>857.97994000000006</v>
      </c>
      <c r="H735" s="2">
        <f t="shared" si="23"/>
        <v>0.45000000000001705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194</v>
      </c>
      <c r="E737" s="4">
        <v>0</v>
      </c>
      <c r="F737" s="4">
        <v>0</v>
      </c>
      <c r="G737" s="2">
        <f t="shared" si="22"/>
        <v>285.56799999999998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44073.53</v>
      </c>
      <c r="D844" s="4">
        <f>'PR-RAS'!E851</f>
        <v>47775.040000000001</v>
      </c>
      <c r="E844" s="4">
        <v>0</v>
      </c>
      <c r="F844" s="4">
        <v>0</v>
      </c>
      <c r="G844" s="2">
        <f t="shared" si="26"/>
        <v>117702.70322999998</v>
      </c>
      <c r="H844" s="2">
        <f t="shared" si="27"/>
        <v>0.51000000000203727</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109.78</v>
      </c>
      <c r="D848" s="4">
        <f>'PR-RAS'!E855</f>
        <v>7301.22</v>
      </c>
      <c r="E848" s="4">
        <v>0</v>
      </c>
      <c r="F848" s="4">
        <v>0</v>
      </c>
      <c r="G848" s="2">
        <f t="shared" si="26"/>
        <v>12461.250340000001</v>
      </c>
      <c r="H848" s="2">
        <f t="shared" si="27"/>
        <v>0.44000000000025352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386792.87</v>
      </c>
      <c r="D1011" s="9">
        <f>BILANCA!E6</f>
        <v>384722.12</v>
      </c>
      <c r="E1011" s="9">
        <v>0</v>
      </c>
      <c r="F1011" s="9">
        <v>0</v>
      </c>
      <c r="G1011" s="10">
        <f t="shared" ref="G1011:G1074" si="32">B1011/1000*C1011+B1011/500*D1011</f>
        <v>1156.23711</v>
      </c>
      <c r="H1011" s="10">
        <f t="shared" si="31"/>
        <v>0.25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317367.3</v>
      </c>
      <c r="D1012" s="4">
        <f>BILANCA!E7</f>
        <v>306092.56</v>
      </c>
      <c r="E1012" s="4">
        <v>0</v>
      </c>
      <c r="F1012" s="4">
        <v>0</v>
      </c>
      <c r="G1012" s="2">
        <f t="shared" si="32"/>
        <v>1859.10484</v>
      </c>
      <c r="H1012" s="2">
        <f t="shared" si="31"/>
        <v>0.73999999999068677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3.3899999999999864</v>
      </c>
      <c r="D1013" s="4">
        <f>BILANCA!E8</f>
        <v>3.3899999999999864</v>
      </c>
      <c r="E1013" s="4">
        <v>0</v>
      </c>
      <c r="F1013" s="4">
        <v>0</v>
      </c>
      <c r="G1013" s="2">
        <f t="shared" si="32"/>
        <v>3.0509999999999877E-2</v>
      </c>
      <c r="H1013" s="2">
        <f t="shared" si="31"/>
        <v>0.77999999999997272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162.72</v>
      </c>
      <c r="D1015" s="4">
        <f>BILANCA!E10</f>
        <v>162.72</v>
      </c>
      <c r="E1015" s="4">
        <v>0</v>
      </c>
      <c r="F1015" s="4">
        <v>0</v>
      </c>
      <c r="G1015" s="2">
        <f t="shared" si="32"/>
        <v>2.4407999999999999</v>
      </c>
      <c r="H1015" s="2">
        <f t="shared" si="31"/>
        <v>0.56000000000000227</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159.33000000000001</v>
      </c>
      <c r="D1016" s="4">
        <f>BILANCA!E11</f>
        <v>159.33000000000001</v>
      </c>
      <c r="E1016" s="4">
        <v>0</v>
      </c>
      <c r="F1016" s="4">
        <v>0</v>
      </c>
      <c r="G1016" s="2">
        <f t="shared" si="32"/>
        <v>2.8679399999999999</v>
      </c>
      <c r="H1016" s="2">
        <f t="shared" si="31"/>
        <v>0.66000000000002501</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317363.90999999997</v>
      </c>
      <c r="D1017" s="4">
        <f>BILANCA!E12</f>
        <v>306089.17</v>
      </c>
      <c r="E1017" s="4">
        <v>0</v>
      </c>
      <c r="F1017" s="4">
        <v>0</v>
      </c>
      <c r="G1017" s="2">
        <f t="shared" si="32"/>
        <v>6506.7957499999993</v>
      </c>
      <c r="H1017" s="2">
        <f t="shared" si="31"/>
        <v>0.26000000000931323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287008.96999999997</v>
      </c>
      <c r="D1018" s="4">
        <f>BILANCA!E13</f>
        <v>282661.62</v>
      </c>
      <c r="E1018" s="4">
        <v>0</v>
      </c>
      <c r="F1018" s="4">
        <v>0</v>
      </c>
      <c r="G1018" s="2">
        <f t="shared" si="32"/>
        <v>6818.6576800000003</v>
      </c>
      <c r="H1018" s="2">
        <f t="shared" si="31"/>
        <v>0.41000000003259629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392701.29</v>
      </c>
      <c r="D1020" s="4">
        <f>BILANCA!E15</f>
        <v>392701.29</v>
      </c>
      <c r="E1020" s="4">
        <v>0</v>
      </c>
      <c r="F1020" s="4">
        <v>0</v>
      </c>
      <c r="G1020" s="2">
        <f t="shared" si="32"/>
        <v>11781.038699999999</v>
      </c>
      <c r="H1020" s="2">
        <f t="shared" si="31"/>
        <v>0.57999999995809048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105692.32</v>
      </c>
      <c r="D1023" s="4">
        <f>BILANCA!E18</f>
        <v>110039.67</v>
      </c>
      <c r="E1023" s="4">
        <v>0</v>
      </c>
      <c r="F1023" s="4">
        <v>0</v>
      </c>
      <c r="G1023" s="2">
        <f t="shared" si="32"/>
        <v>4235.0315799999998</v>
      </c>
      <c r="H1023" s="2">
        <f t="shared" si="31"/>
        <v>0.65000000000873115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28528.179999999993</v>
      </c>
      <c r="D1024" s="4">
        <f>BILANCA!E19</f>
        <v>21981.969999999987</v>
      </c>
      <c r="E1024" s="4">
        <v>0</v>
      </c>
      <c r="F1024" s="4">
        <v>0</v>
      </c>
      <c r="G1024" s="2">
        <f t="shared" si="32"/>
        <v>1014.8896799999995</v>
      </c>
      <c r="H1024" s="2">
        <f t="shared" si="31"/>
        <v>0.21000000000640284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108345.93</v>
      </c>
      <c r="D1025" s="4">
        <f>BILANCA!E20</f>
        <v>100496.67</v>
      </c>
      <c r="E1025" s="4">
        <v>0</v>
      </c>
      <c r="F1025" s="4">
        <v>0</v>
      </c>
      <c r="G1025" s="2">
        <f t="shared" si="32"/>
        <v>4640.0890499999996</v>
      </c>
      <c r="H1025" s="2">
        <f t="shared" si="31"/>
        <v>0.40000000000873115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3553.93</v>
      </c>
      <c r="D1026" s="4">
        <f>BILANCA!E21</f>
        <v>3050.43</v>
      </c>
      <c r="E1026" s="4">
        <v>0</v>
      </c>
      <c r="F1026" s="4">
        <v>0</v>
      </c>
      <c r="G1026" s="2">
        <f t="shared" si="32"/>
        <v>154.47664</v>
      </c>
      <c r="H1026" s="2">
        <f t="shared" ref="H1026:H1089" si="33">ABS(C1026-ROUND(C1026,0))+ABS(D1026-ROUND(D1026,0))</f>
        <v>0.5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3001.2</v>
      </c>
      <c r="D1027" s="4">
        <f>BILANCA!E22</f>
        <v>3001.2</v>
      </c>
      <c r="E1027" s="4">
        <v>0</v>
      </c>
      <c r="F1027" s="4">
        <v>0</v>
      </c>
      <c r="G1027" s="2">
        <f t="shared" si="32"/>
        <v>153.06120000000001</v>
      </c>
      <c r="H1027" s="2">
        <f t="shared" si="33"/>
        <v>0.3999999999996362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210.47</v>
      </c>
      <c r="D1029" s="4">
        <f>BILANCA!E24</f>
        <v>210.47</v>
      </c>
      <c r="E1029" s="4">
        <v>0</v>
      </c>
      <c r="F1029" s="4">
        <v>0</v>
      </c>
      <c r="G1029" s="2">
        <f t="shared" si="32"/>
        <v>11.996790000000001</v>
      </c>
      <c r="H1029" s="2">
        <f t="shared" si="33"/>
        <v>0.93999999999999773</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7501.75</v>
      </c>
      <c r="D1030" s="4">
        <f>BILANCA!E25</f>
        <v>6439.97</v>
      </c>
      <c r="E1030" s="4">
        <v>0</v>
      </c>
      <c r="F1030" s="4">
        <v>0</v>
      </c>
      <c r="G1030" s="2">
        <f t="shared" si="32"/>
        <v>407.63380000000006</v>
      </c>
      <c r="H1030" s="2">
        <f t="shared" si="33"/>
        <v>0.27999999999974534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21901.68</v>
      </c>
      <c r="D1031" s="4">
        <f>BILANCA!E26</f>
        <v>21901.68</v>
      </c>
      <c r="E1031" s="4">
        <v>0</v>
      </c>
      <c r="F1031" s="4">
        <v>0</v>
      </c>
      <c r="G1031" s="2">
        <f t="shared" si="32"/>
        <v>1379.80584</v>
      </c>
      <c r="H1031" s="2">
        <f t="shared" si="33"/>
        <v>0.63999999999941792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115986.78</v>
      </c>
      <c r="D1033" s="4">
        <f>BILANCA!E28</f>
        <v>113118.45</v>
      </c>
      <c r="E1033" s="4">
        <v>0</v>
      </c>
      <c r="F1033" s="4">
        <v>0</v>
      </c>
      <c r="G1033" s="2">
        <f t="shared" si="32"/>
        <v>7871.1446400000004</v>
      </c>
      <c r="H1033" s="2">
        <f t="shared" si="33"/>
        <v>0.66999999999825377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1826.760000000002</v>
      </c>
      <c r="D1040" s="4">
        <f>BILANCA!E35</f>
        <v>1445.5800000000017</v>
      </c>
      <c r="E1040" s="4">
        <v>0</v>
      </c>
      <c r="F1040" s="4">
        <v>0</v>
      </c>
      <c r="G1040" s="2">
        <f t="shared" si="32"/>
        <v>141.53760000000017</v>
      </c>
      <c r="H1040" s="2">
        <f t="shared" si="33"/>
        <v>0.6599999999962165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57567.96</v>
      </c>
      <c r="D1041" s="4">
        <f>BILANCA!E36</f>
        <v>57876.35</v>
      </c>
      <c r="E1041" s="4">
        <v>0</v>
      </c>
      <c r="F1041" s="4">
        <v>0</v>
      </c>
      <c r="G1041" s="2">
        <f t="shared" si="32"/>
        <v>5372.9404599999998</v>
      </c>
      <c r="H1041" s="2">
        <f t="shared" si="33"/>
        <v>0.38999999999941792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55741.2</v>
      </c>
      <c r="D1045" s="4">
        <f>BILANCA!E40</f>
        <v>56430.77</v>
      </c>
      <c r="E1045" s="4">
        <v>0</v>
      </c>
      <c r="F1045" s="4">
        <v>0</v>
      </c>
      <c r="G1045" s="2">
        <f t="shared" si="32"/>
        <v>5901.0959000000003</v>
      </c>
      <c r="H1045" s="2">
        <f t="shared" si="33"/>
        <v>0.43000000000029104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70.31</v>
      </c>
      <c r="D1047" s="4">
        <f>BILANCA!E42</f>
        <v>70.31</v>
      </c>
      <c r="E1047" s="4">
        <v>0</v>
      </c>
      <c r="F1047" s="4">
        <v>0</v>
      </c>
      <c r="G1047" s="2">
        <f t="shared" si="32"/>
        <v>7.8044099999999998</v>
      </c>
      <c r="H1047" s="2">
        <f t="shared" si="33"/>
        <v>0.62000000000000455</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70.31</v>
      </c>
      <c r="D1049" s="4">
        <f>BILANCA!E44</f>
        <v>70.31</v>
      </c>
      <c r="E1049" s="4">
        <v>0</v>
      </c>
      <c r="F1049" s="4">
        <v>0</v>
      </c>
      <c r="G1049" s="2">
        <f t="shared" si="32"/>
        <v>8.2262699999999995</v>
      </c>
      <c r="H1049" s="2">
        <f t="shared" si="33"/>
        <v>0.62000000000000455</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207.38</v>
      </c>
      <c r="D1052" s="4">
        <f>BILANCA!E47</f>
        <v>207.38</v>
      </c>
      <c r="E1052" s="4">
        <v>0</v>
      </c>
      <c r="F1052" s="4">
        <v>0</v>
      </c>
      <c r="G1052" s="2">
        <f t="shared" si="32"/>
        <v>26.12988</v>
      </c>
      <c r="H1052" s="2">
        <f t="shared" si="33"/>
        <v>0.75999999999999091</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207.38</v>
      </c>
      <c r="D1055" s="4">
        <f>BILANCA!E50</f>
        <v>207.38</v>
      </c>
      <c r="E1055" s="4">
        <v>0</v>
      </c>
      <c r="F1055" s="4">
        <v>0</v>
      </c>
      <c r="G1055" s="2">
        <f t="shared" si="32"/>
        <v>27.996299999999998</v>
      </c>
      <c r="H1055" s="2">
        <f t="shared" si="33"/>
        <v>0.75999999999999091</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31282.400000000001</v>
      </c>
      <c r="D1059" s="4">
        <f>BILANCA!E54</f>
        <v>32202.53</v>
      </c>
      <c r="E1059" s="4">
        <v>0</v>
      </c>
      <c r="F1059" s="4">
        <v>0</v>
      </c>
      <c r="G1059" s="2">
        <f t="shared" si="32"/>
        <v>4688.6855400000004</v>
      </c>
      <c r="H1059" s="2">
        <f t="shared" si="33"/>
        <v>0.87000000000261934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31282.400000000001</v>
      </c>
      <c r="D1060" s="4">
        <f>BILANCA!E55</f>
        <v>32202.53</v>
      </c>
      <c r="E1060" s="4">
        <v>0</v>
      </c>
      <c r="F1060" s="4">
        <v>0</v>
      </c>
      <c r="G1060" s="2">
        <f t="shared" si="32"/>
        <v>4784.3730000000005</v>
      </c>
      <c r="H1060" s="2">
        <f t="shared" si="33"/>
        <v>0.87000000000261934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69425.570000000007</v>
      </c>
      <c r="D1074" s="4">
        <f>BILANCA!E69</f>
        <v>78629.56</v>
      </c>
      <c r="E1074" s="4">
        <v>0</v>
      </c>
      <c r="F1074" s="4">
        <v>0</v>
      </c>
      <c r="G1074" s="2">
        <f t="shared" si="32"/>
        <v>14507.820159999999</v>
      </c>
      <c r="H1074" s="2">
        <f t="shared" si="33"/>
        <v>0.86999999999534339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13803</v>
      </c>
      <c r="D1075" s="4">
        <f>BILANCA!E70</f>
        <v>0</v>
      </c>
      <c r="E1075" s="4">
        <v>0</v>
      </c>
      <c r="F1075" s="4">
        <v>0</v>
      </c>
      <c r="G1075" s="2">
        <f t="shared" ref="G1075:G1138" si="34">B1075/1000*C1075+B1075/500*D1075</f>
        <v>897.19500000000005</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13803</v>
      </c>
      <c r="D1076" s="4">
        <f>BILANCA!E71</f>
        <v>0</v>
      </c>
      <c r="E1076" s="4">
        <v>0</v>
      </c>
      <c r="F1076" s="4">
        <v>0</v>
      </c>
      <c r="G1076" s="2">
        <f t="shared" si="34"/>
        <v>910.99800000000005</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13803</v>
      </c>
      <c r="D1078" s="4">
        <f>BILANCA!E73</f>
        <v>0</v>
      </c>
      <c r="E1078" s="4">
        <v>0</v>
      </c>
      <c r="F1078" s="4">
        <v>0</v>
      </c>
      <c r="G1078" s="2">
        <f t="shared" si="34"/>
        <v>938.60400000000004</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1754.26</v>
      </c>
      <c r="D1087" s="4">
        <f>BILANCA!E82</f>
        <v>303.44</v>
      </c>
      <c r="E1087" s="4">
        <v>0</v>
      </c>
      <c r="F1087" s="4">
        <v>0</v>
      </c>
      <c r="G1087" s="2">
        <f t="shared" si="34"/>
        <v>181.80778000000001</v>
      </c>
      <c r="H1087" s="2">
        <f t="shared" si="33"/>
        <v>0.69999999999998863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0.78</v>
      </c>
      <c r="D1090" s="4">
        <f>BILANCA!E85</f>
        <v>0</v>
      </c>
      <c r="E1090" s="4">
        <v>0</v>
      </c>
      <c r="F1090" s="4">
        <v>0</v>
      </c>
      <c r="G1090" s="2">
        <f t="shared" si="34"/>
        <v>6.2400000000000004E-2</v>
      </c>
      <c r="H1090" s="2">
        <f t="shared" ref="H1090:H1153" si="35">ABS(C1090-ROUND(C1090,0))+ABS(D1090-ROUND(D1090,0))</f>
        <v>0.21999999999999997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1753.48</v>
      </c>
      <c r="D1092" s="4">
        <f>BILANCA!E87</f>
        <v>303.44</v>
      </c>
      <c r="E1092" s="4">
        <v>0</v>
      </c>
      <c r="F1092" s="4">
        <v>0</v>
      </c>
      <c r="G1092" s="2">
        <f t="shared" si="34"/>
        <v>193.54952</v>
      </c>
      <c r="H1092" s="2">
        <f t="shared" si="35"/>
        <v>0.92000000000001592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1752.3500000000001</v>
      </c>
      <c r="D1152" s="4">
        <f>BILANCA!E147</f>
        <v>78326.12</v>
      </c>
      <c r="E1152" s="4">
        <v>0</v>
      </c>
      <c r="F1152" s="4">
        <v>0</v>
      </c>
      <c r="G1152" s="2">
        <f t="shared" si="36"/>
        <v>22493.451779999996</v>
      </c>
      <c r="H1152" s="2">
        <f t="shared" si="35"/>
        <v>0.46999999999547981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153.65</v>
      </c>
      <c r="D1155" s="4">
        <f>BILANCA!E150</f>
        <v>61787.46</v>
      </c>
      <c r="E1155" s="4">
        <v>0</v>
      </c>
      <c r="F1155" s="4">
        <v>0</v>
      </c>
      <c r="G1155" s="2">
        <f t="shared" si="36"/>
        <v>17940.642649999998</v>
      </c>
      <c r="H1155" s="2">
        <f t="shared" si="37"/>
        <v>0.8099999999991212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153.65</v>
      </c>
      <c r="D1161" s="4">
        <f>BILANCA!E156</f>
        <v>61787.46</v>
      </c>
      <c r="E1161" s="4">
        <v>0</v>
      </c>
      <c r="F1161" s="4">
        <v>0</v>
      </c>
      <c r="G1161" s="2">
        <f t="shared" si="36"/>
        <v>18683.014070000001</v>
      </c>
      <c r="H1161" s="2">
        <f t="shared" si="37"/>
        <v>0.8099999999991212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1598.7</v>
      </c>
      <c r="D1165" s="4">
        <f>BILANCA!E160</f>
        <v>4187.59</v>
      </c>
      <c r="E1165" s="4">
        <v>0</v>
      </c>
      <c r="F1165" s="4">
        <v>0</v>
      </c>
      <c r="G1165" s="2">
        <f t="shared" si="36"/>
        <v>1545.9514000000001</v>
      </c>
      <c r="H1165" s="2">
        <f t="shared" si="37"/>
        <v>0.70999999999980901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12351.07</v>
      </c>
      <c r="E1167" s="4">
        <v>0</v>
      </c>
      <c r="F1167" s="4">
        <v>0</v>
      </c>
      <c r="G1167" s="2">
        <f t="shared" si="36"/>
        <v>3878.2359799999999</v>
      </c>
      <c r="H1167" s="2">
        <f t="shared" si="37"/>
        <v>6.9999999999708962E-2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52115.96</v>
      </c>
      <c r="D1176" s="4">
        <f>BILANCA!E171</f>
        <v>0</v>
      </c>
      <c r="E1176" s="4">
        <v>0</v>
      </c>
      <c r="F1176" s="4">
        <v>0</v>
      </c>
      <c r="G1176" s="2">
        <f t="shared" si="36"/>
        <v>8651.2493599999998</v>
      </c>
      <c r="H1176" s="2">
        <f t="shared" si="37"/>
        <v>4.0000000000873115E-2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52115.96</v>
      </c>
      <c r="D1179" s="4">
        <f>BILANCA!E174</f>
        <v>0</v>
      </c>
      <c r="E1179" s="4">
        <v>0</v>
      </c>
      <c r="F1179" s="4">
        <v>0</v>
      </c>
      <c r="G1179" s="2">
        <f t="shared" si="36"/>
        <v>8807.597240000001</v>
      </c>
      <c r="H1179" s="2">
        <f t="shared" si="37"/>
        <v>4.0000000000873115E-2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386792.87000000005</v>
      </c>
      <c r="D1180" s="4">
        <f>BILANCA!E176</f>
        <v>384722.12</v>
      </c>
      <c r="E1180" s="4">
        <v>0</v>
      </c>
      <c r="F1180" s="4">
        <v>0</v>
      </c>
      <c r="G1180" s="2">
        <f t="shared" si="36"/>
        <v>196560.30870000002</v>
      </c>
      <c r="H1180" s="2">
        <f t="shared" si="37"/>
        <v>0.24999999994179234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59092.15</v>
      </c>
      <c r="D1181" s="4">
        <f>BILANCA!E177</f>
        <v>92480.51</v>
      </c>
      <c r="E1181" s="4">
        <v>0</v>
      </c>
      <c r="F1181" s="4">
        <v>0</v>
      </c>
      <c r="G1181" s="2">
        <f t="shared" si="36"/>
        <v>41733.092069999999</v>
      </c>
      <c r="H1181" s="2">
        <f t="shared" si="37"/>
        <v>0.64000000000669388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59092.15</v>
      </c>
      <c r="D1182" s="4">
        <f>BILANCA!E178</f>
        <v>92227.72</v>
      </c>
      <c r="E1182" s="4">
        <v>0</v>
      </c>
      <c r="F1182" s="4">
        <v>0</v>
      </c>
      <c r="G1182" s="2">
        <f t="shared" si="36"/>
        <v>41890.18548</v>
      </c>
      <c r="H1182" s="2">
        <f t="shared" si="37"/>
        <v>0.43000000000029104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49387.92</v>
      </c>
      <c r="D1183" s="4">
        <f>BILANCA!E179</f>
        <v>65256.3</v>
      </c>
      <c r="E1183" s="4">
        <v>0</v>
      </c>
      <c r="F1183" s="4">
        <v>0</v>
      </c>
      <c r="G1183" s="2">
        <f t="shared" si="36"/>
        <v>31122.789959999995</v>
      </c>
      <c r="H1183" s="2">
        <f t="shared" si="37"/>
        <v>0.38000000000465661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4648.3</v>
      </c>
      <c r="D1184" s="4">
        <f>BILANCA!E180</f>
        <v>17307.04</v>
      </c>
      <c r="E1184" s="4">
        <v>0</v>
      </c>
      <c r="F1184" s="4">
        <v>0</v>
      </c>
      <c r="G1184" s="2">
        <f t="shared" si="36"/>
        <v>6831.6541199999992</v>
      </c>
      <c r="H1184" s="2">
        <f t="shared" si="37"/>
        <v>0.34000000000105501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57.4</v>
      </c>
      <c r="D1185" s="4">
        <f>BILANCA!E181</f>
        <v>0</v>
      </c>
      <c r="E1185" s="4">
        <v>0</v>
      </c>
      <c r="F1185" s="4">
        <v>0</v>
      </c>
      <c r="G1185" s="2">
        <f t="shared" si="36"/>
        <v>10.045</v>
      </c>
      <c r="H1185" s="2">
        <f t="shared" si="37"/>
        <v>0.39999999999999858</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57.4</v>
      </c>
      <c r="D1188" s="4">
        <f>BILANCA!E184</f>
        <v>0</v>
      </c>
      <c r="E1188" s="4">
        <v>0</v>
      </c>
      <c r="F1188" s="4">
        <v>0</v>
      </c>
      <c r="G1188" s="2">
        <f t="shared" si="36"/>
        <v>10.2172</v>
      </c>
      <c r="H1188" s="2">
        <f t="shared" si="37"/>
        <v>0.39999999999999858</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3789.38</v>
      </c>
      <c r="D1198" s="4">
        <f>BILANCA!E194</f>
        <v>9664.3799999999992</v>
      </c>
      <c r="E1198" s="4">
        <v>0</v>
      </c>
      <c r="F1198" s="4">
        <v>0</v>
      </c>
      <c r="G1198" s="2">
        <f t="shared" si="36"/>
        <v>4346.2103200000001</v>
      </c>
      <c r="H1198" s="2">
        <f t="shared" si="37"/>
        <v>0.75999999999930878</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1209.1500000000001</v>
      </c>
      <c r="D1200" s="4">
        <f>BILANCA!E196</f>
        <v>0</v>
      </c>
      <c r="E1200" s="4">
        <v>0</v>
      </c>
      <c r="F1200" s="4">
        <v>0</v>
      </c>
      <c r="G1200" s="2">
        <f t="shared" si="36"/>
        <v>229.73850000000002</v>
      </c>
      <c r="H1200" s="2">
        <f t="shared" si="37"/>
        <v>0.15000000000009095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252.79</v>
      </c>
      <c r="E1201" s="4">
        <v>0</v>
      </c>
      <c r="F1201" s="4">
        <v>0</v>
      </c>
      <c r="G1201" s="2">
        <f t="shared" si="36"/>
        <v>96.565780000000004</v>
      </c>
      <c r="H1201" s="2">
        <f t="shared" si="37"/>
        <v>0.21000000000000796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252.79</v>
      </c>
      <c r="E1203" s="4">
        <v>0</v>
      </c>
      <c r="F1203" s="4">
        <v>0</v>
      </c>
      <c r="G1203" s="2">
        <f t="shared" ref="G1203:G1266" si="38">B1203/1000*C1203+B1203/500*D1203</f>
        <v>97.576939999999993</v>
      </c>
      <c r="H1203" s="2">
        <f t="shared" si="37"/>
        <v>0.21000000000000796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327700.72000000003</v>
      </c>
      <c r="D1255" s="4">
        <f>BILANCA!E251</f>
        <v>292241.61</v>
      </c>
      <c r="E1255" s="4">
        <v>0</v>
      </c>
      <c r="F1255" s="4">
        <v>0</v>
      </c>
      <c r="G1255" s="2">
        <f t="shared" si="38"/>
        <v>223485.06530000002</v>
      </c>
      <c r="H1255" s="2">
        <f t="shared" si="39"/>
        <v>0.66999999998370185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319309.28000000003</v>
      </c>
      <c r="D1256" s="4">
        <f>BILANCA!E252</f>
        <v>305959.06</v>
      </c>
      <c r="E1256" s="4">
        <v>0</v>
      </c>
      <c r="F1256" s="4">
        <v>0</v>
      </c>
      <c r="G1256" s="2">
        <f t="shared" si="38"/>
        <v>229081.94039999999</v>
      </c>
      <c r="H1256" s="2">
        <f t="shared" si="39"/>
        <v>0.34000000002561137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319309.28000000003</v>
      </c>
      <c r="D1257" s="4">
        <f>BILANCA!E253</f>
        <v>306073.64</v>
      </c>
      <c r="E1257" s="4">
        <v>0</v>
      </c>
      <c r="F1257" s="4">
        <v>0</v>
      </c>
      <c r="G1257" s="2">
        <f t="shared" si="38"/>
        <v>230069.77032000001</v>
      </c>
      <c r="H1257" s="2">
        <f t="shared" si="39"/>
        <v>0.64000000001396984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114.58</v>
      </c>
      <c r="E1258" s="4">
        <v>0</v>
      </c>
      <c r="F1258" s="4">
        <v>0</v>
      </c>
      <c r="G1258" s="2">
        <f t="shared" si="38"/>
        <v>56.831679999999999</v>
      </c>
      <c r="H1258" s="2">
        <f t="shared" si="39"/>
        <v>0.42000000000000171</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8391.4400000000023</v>
      </c>
      <c r="D1259" s="4">
        <f>BILANCA!E255</f>
        <v>-79692.5</v>
      </c>
      <c r="E1259" s="4">
        <v>0</v>
      </c>
      <c r="F1259" s="4">
        <v>0</v>
      </c>
      <c r="G1259" s="2">
        <f t="shared" si="38"/>
        <v>-37597.396439999997</v>
      </c>
      <c r="H1259" s="2">
        <f t="shared" si="39"/>
        <v>0.94000000000232831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29053.200000000001</v>
      </c>
      <c r="D1260" s="4">
        <f>BILANCA!E256</f>
        <v>0</v>
      </c>
      <c r="E1260" s="4">
        <v>0</v>
      </c>
      <c r="F1260" s="4">
        <v>0</v>
      </c>
      <c r="G1260" s="2">
        <f t="shared" si="38"/>
        <v>7263.3</v>
      </c>
      <c r="H1260" s="2">
        <f t="shared" si="39"/>
        <v>0.2000000000007276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29053.200000000001</v>
      </c>
      <c r="D1261" s="4">
        <f>BILANCA!E257</f>
        <v>0</v>
      </c>
      <c r="E1261" s="4">
        <v>0</v>
      </c>
      <c r="F1261" s="4">
        <v>0</v>
      </c>
      <c r="G1261" s="2">
        <f t="shared" si="38"/>
        <v>7292.3532000000005</v>
      </c>
      <c r="H1261" s="2">
        <f t="shared" si="39"/>
        <v>0.2000000000007276</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20661.759999999998</v>
      </c>
      <c r="D1264" s="4">
        <f>BILANCA!E260</f>
        <v>79692.5</v>
      </c>
      <c r="E1264" s="4">
        <v>0</v>
      </c>
      <c r="F1264" s="4">
        <v>0</v>
      </c>
      <c r="G1264" s="2">
        <f t="shared" si="38"/>
        <v>45731.877039999999</v>
      </c>
      <c r="H1264" s="2">
        <f t="shared" si="39"/>
        <v>0.74000000000160071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79692.5</v>
      </c>
      <c r="E1265" s="4">
        <v>0</v>
      </c>
      <c r="F1265" s="4">
        <v>0</v>
      </c>
      <c r="G1265" s="2">
        <f t="shared" si="38"/>
        <v>40643.175000000003</v>
      </c>
      <c r="H1265" s="2">
        <f t="shared" si="39"/>
        <v>0.5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20661.759999999998</v>
      </c>
      <c r="D1267" s="4">
        <f>BILANCA!E263</f>
        <v>0</v>
      </c>
      <c r="E1267" s="4">
        <v>0</v>
      </c>
      <c r="F1267" s="4">
        <v>0</v>
      </c>
      <c r="G1267" s="2">
        <f t="shared" ref="G1267:G1330" si="40">B1267/1000*C1267+B1267/500*D1267</f>
        <v>5310.0723199999993</v>
      </c>
      <c r="H1267" s="2">
        <f t="shared" si="39"/>
        <v>0.24000000000160071</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65975.05</v>
      </c>
      <c r="E1278" s="4">
        <v>0</v>
      </c>
      <c r="F1278" s="4">
        <v>0</v>
      </c>
      <c r="G1278" s="2">
        <f t="shared" si="40"/>
        <v>35362.626800000005</v>
      </c>
      <c r="H1278" s="2">
        <f t="shared" si="39"/>
        <v>5.0000000002910383E-2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61787.46</v>
      </c>
      <c r="E1281" s="4">
        <v>0</v>
      </c>
      <c r="F1281" s="4">
        <v>0</v>
      </c>
      <c r="G1281" s="2">
        <f t="shared" si="40"/>
        <v>33488.803319999999</v>
      </c>
      <c r="H1281" s="2">
        <f t="shared" si="39"/>
        <v>0.45999999999912689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61787.46</v>
      </c>
      <c r="E1287" s="4">
        <v>0</v>
      </c>
      <c r="F1287" s="4">
        <v>0</v>
      </c>
      <c r="G1287" s="2">
        <f t="shared" si="40"/>
        <v>34230.252840000001</v>
      </c>
      <c r="H1287" s="2">
        <f t="shared" si="41"/>
        <v>0.45999999999912689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4187.59</v>
      </c>
      <c r="E1291" s="4">
        <v>0</v>
      </c>
      <c r="F1291" s="4">
        <v>0</v>
      </c>
      <c r="G1291" s="2">
        <f t="shared" si="40"/>
        <v>2353.4255800000005</v>
      </c>
      <c r="H1291" s="2">
        <f t="shared" si="41"/>
        <v>0.40999999999985448</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1752.35</v>
      </c>
      <c r="D1305" s="4">
        <f>BILANCA!E302</f>
        <v>78326.12</v>
      </c>
      <c r="E1305" s="4">
        <v>0</v>
      </c>
      <c r="F1305" s="4">
        <v>0</v>
      </c>
      <c r="G1305" s="2">
        <f t="shared" si="40"/>
        <v>46729.354049999994</v>
      </c>
      <c r="H1305" s="2">
        <f t="shared" si="41"/>
        <v>0.46999999999525244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1752.35</v>
      </c>
      <c r="D1307" s="4">
        <f>BILANCA!E304</f>
        <v>78326.12</v>
      </c>
      <c r="E1307" s="4">
        <v>0</v>
      </c>
      <c r="F1307" s="4">
        <v>0</v>
      </c>
      <c r="G1307" s="2">
        <f t="shared" si="40"/>
        <v>47046.163229999998</v>
      </c>
      <c r="H1307" s="2">
        <f t="shared" si="41"/>
        <v>0.46999999999525244</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1753.48</v>
      </c>
      <c r="D1311" s="4">
        <f>BILANCA!E308</f>
        <v>303.44</v>
      </c>
      <c r="E1311" s="4">
        <v>0</v>
      </c>
      <c r="F1311" s="4">
        <v>0</v>
      </c>
      <c r="G1311" s="2">
        <f t="shared" si="40"/>
        <v>710.46835999999996</v>
      </c>
      <c r="H1311" s="2">
        <f t="shared" si="41"/>
        <v>0.92000000000001592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12351.07</v>
      </c>
      <c r="E1338" s="4">
        <v>0</v>
      </c>
      <c r="F1338" s="4">
        <v>0</v>
      </c>
      <c r="G1338" s="2">
        <f t="shared" si="42"/>
        <v>8102.3019199999999</v>
      </c>
      <c r="H1338" s="2">
        <f t="shared" si="41"/>
        <v>6.9999999999708962E-2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59092.15</v>
      </c>
      <c r="D1339" s="4">
        <f>BILANCA!E336</f>
        <v>0</v>
      </c>
      <c r="E1339" s="4">
        <v>0</v>
      </c>
      <c r="F1339" s="4">
        <v>0</v>
      </c>
      <c r="G1339" s="2">
        <f t="shared" si="42"/>
        <v>19441.317350000001</v>
      </c>
      <c r="H1339" s="2">
        <f t="shared" si="41"/>
        <v>0.15000000000145519</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92227.72</v>
      </c>
      <c r="E1340" s="4">
        <v>0</v>
      </c>
      <c r="F1340" s="4">
        <v>0</v>
      </c>
      <c r="G1340" s="2">
        <f t="shared" si="42"/>
        <v>60870.2952</v>
      </c>
      <c r="H1340" s="2">
        <f t="shared" si="41"/>
        <v>0.27999999999883585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252.79</v>
      </c>
      <c r="E1341" s="4">
        <v>0</v>
      </c>
      <c r="F1341" s="4">
        <v>0</v>
      </c>
      <c r="G1341" s="2">
        <f t="shared" si="42"/>
        <v>167.34698</v>
      </c>
      <c r="H1341" s="2">
        <f t="shared" si="41"/>
        <v>0.21000000000000796</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825061.08</v>
      </c>
      <c r="D1510" s="4">
        <f>'RAS-funkcijski'!E114</f>
        <v>1009987.26</v>
      </c>
      <c r="E1510" s="4">
        <v>0</v>
      </c>
      <c r="F1510" s="4">
        <v>0</v>
      </c>
      <c r="G1510" s="2">
        <f t="shared" si="46"/>
        <v>312953.91599999997</v>
      </c>
      <c r="H1510" s="2">
        <f t="shared" si="47"/>
        <v>0.33999999996740371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825061.08</v>
      </c>
      <c r="D1511" s="4">
        <f>'RAS-funkcijski'!E115</f>
        <v>920283.56</v>
      </c>
      <c r="E1511" s="4">
        <v>0</v>
      </c>
      <c r="F1511" s="4">
        <v>0</v>
      </c>
      <c r="G1511" s="2">
        <f t="shared" si="46"/>
        <v>295884.73019999999</v>
      </c>
      <c r="H1511" s="2">
        <f t="shared" si="47"/>
        <v>0.51999999990221113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825061.08</v>
      </c>
      <c r="D1513" s="4">
        <f>'RAS-funkcijski'!E117</f>
        <v>920283.56</v>
      </c>
      <c r="E1513" s="4">
        <v>0</v>
      </c>
      <c r="F1513" s="4">
        <v>0</v>
      </c>
      <c r="G1513" s="2">
        <f t="shared" si="46"/>
        <v>301215.9866</v>
      </c>
      <c r="H1513" s="2">
        <f t="shared" si="47"/>
        <v>0.51999999990221113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68124.14</v>
      </c>
      <c r="E1521" s="4">
        <v>0</v>
      </c>
      <c r="F1521" s="4">
        <v>0</v>
      </c>
      <c r="G1521" s="2">
        <f t="shared" si="46"/>
        <v>16486.041880000001</v>
      </c>
      <c r="H1521" s="2">
        <f t="shared" si="47"/>
        <v>0.13999999999941792</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21579.56</v>
      </c>
      <c r="E1522" s="4">
        <v>0</v>
      </c>
      <c r="F1522" s="4">
        <v>0</v>
      </c>
      <c r="G1522" s="2">
        <f t="shared" si="46"/>
        <v>5265.4126400000005</v>
      </c>
      <c r="H1522" s="2">
        <f t="shared" si="47"/>
        <v>0.43999999999869033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825061.08</v>
      </c>
      <c r="D1537" s="18">
        <f>'RAS-funkcijski'!E141</f>
        <v>1009987.26</v>
      </c>
      <c r="E1537" s="18">
        <v>0</v>
      </c>
      <c r="F1537" s="18">
        <v>0</v>
      </c>
      <c r="G1537" s="19">
        <f t="shared" si="48"/>
        <v>389769.87720000005</v>
      </c>
      <c r="H1537" s="19">
        <f t="shared" si="47"/>
        <v>0.33999999996740371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15345.2</v>
      </c>
      <c r="E1538" s="9">
        <v>0</v>
      </c>
      <c r="F1538" s="9">
        <v>0</v>
      </c>
      <c r="G1538" s="10">
        <f t="shared" si="48"/>
        <v>30.6904</v>
      </c>
      <c r="H1538" s="10">
        <f t="shared" ref="H1538:H1581" si="49">ABS(C1538-ROUND(C1538,0))+ABS(D1538-ROUND(D1538,0))</f>
        <v>0.2000000000007276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15345.2</v>
      </c>
      <c r="E1555" s="4">
        <v>0</v>
      </c>
      <c r="F1555" s="4">
        <v>0</v>
      </c>
      <c r="G1555" s="2">
        <f t="shared" si="48"/>
        <v>552.42719999999997</v>
      </c>
      <c r="H1555" s="2">
        <f t="shared" si="49"/>
        <v>0.2000000000007276</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15345.2</v>
      </c>
      <c r="E1556" s="4">
        <v>0</v>
      </c>
      <c r="F1556" s="4">
        <v>0</v>
      </c>
      <c r="G1556" s="2">
        <f t="shared" si="48"/>
        <v>583.11760000000004</v>
      </c>
      <c r="H1556" s="2">
        <f t="shared" si="49"/>
        <v>0.2000000000007276</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15345.2</v>
      </c>
      <c r="E1558" s="4">
        <v>0</v>
      </c>
      <c r="F1558" s="4">
        <v>0</v>
      </c>
      <c r="G1558" s="2">
        <f t="shared" si="48"/>
        <v>644.49840000000006</v>
      </c>
      <c r="H1558" s="2">
        <f t="shared" si="49"/>
        <v>0.2000000000007276</v>
      </c>
      <c r="I1558" s="5">
        <f t="shared" si="52"/>
        <v>128.89968000046895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58365.63</v>
      </c>
      <c r="D1582" s="9"/>
      <c r="E1582" s="9">
        <v>0</v>
      </c>
      <c r="F1582" s="9">
        <v>0</v>
      </c>
      <c r="G1582" s="10">
        <f t="shared" ref="G1582:G1613" si="54">B1582/1000*C1582</f>
        <v>58.365629999999996</v>
      </c>
      <c r="H1582" s="10">
        <f t="shared" ref="H1582:H1613" si="55">ABS(C1582-ROUND(C1582,0))</f>
        <v>0.37000000000261934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963105.84</v>
      </c>
      <c r="D1583" s="4">
        <v>0</v>
      </c>
      <c r="E1583" s="4">
        <v>0</v>
      </c>
      <c r="F1583" s="4">
        <v>0</v>
      </c>
      <c r="G1583" s="2">
        <f t="shared" si="54"/>
        <v>1926.2116799999999</v>
      </c>
      <c r="H1583" s="2">
        <f t="shared" si="55"/>
        <v>0.16000000003259629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955409.92999999993</v>
      </c>
      <c r="D1585" s="4">
        <v>0</v>
      </c>
      <c r="E1585" s="4">
        <v>0</v>
      </c>
      <c r="F1585" s="4">
        <v>0</v>
      </c>
      <c r="G1585" s="2">
        <f t="shared" si="54"/>
        <v>3821.6397199999997</v>
      </c>
      <c r="H1585" s="2">
        <f t="shared" si="55"/>
        <v>7.000000006519258E-2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773127.45</v>
      </c>
      <c r="D1586" s="4">
        <v>0</v>
      </c>
      <c r="E1586" s="4">
        <v>0</v>
      </c>
      <c r="F1586" s="4">
        <v>0</v>
      </c>
      <c r="G1586" s="2">
        <f t="shared" si="54"/>
        <v>3865.6372499999998</v>
      </c>
      <c r="H1586" s="2">
        <f t="shared" si="55"/>
        <v>0.44999999995343387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126473.58</v>
      </c>
      <c r="D1587" s="4">
        <v>0</v>
      </c>
      <c r="E1587" s="4">
        <v>0</v>
      </c>
      <c r="F1587" s="4">
        <v>0</v>
      </c>
      <c r="G1587" s="2">
        <f t="shared" si="54"/>
        <v>758.84148000000005</v>
      </c>
      <c r="H1587" s="2">
        <f t="shared" si="55"/>
        <v>0.41999999999825377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575.14</v>
      </c>
      <c r="D1588" s="4">
        <v>0</v>
      </c>
      <c r="E1588" s="4">
        <v>0</v>
      </c>
      <c r="F1588" s="4">
        <v>0</v>
      </c>
      <c r="G1588" s="2">
        <f t="shared" si="54"/>
        <v>4.0259799999999997</v>
      </c>
      <c r="H1588" s="2">
        <f t="shared" si="55"/>
        <v>0.13999999999998636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55076.26</v>
      </c>
      <c r="D1591" s="4">
        <v>0</v>
      </c>
      <c r="E1591" s="4">
        <v>0</v>
      </c>
      <c r="F1591" s="4">
        <v>0</v>
      </c>
      <c r="G1591" s="2">
        <f t="shared" si="54"/>
        <v>550.76260000000002</v>
      </c>
      <c r="H1591" s="2">
        <f t="shared" si="55"/>
        <v>0.26000000000203727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157.5</v>
      </c>
      <c r="D1592" s="4">
        <v>0</v>
      </c>
      <c r="E1592" s="4">
        <v>0</v>
      </c>
      <c r="F1592" s="4">
        <v>0</v>
      </c>
      <c r="G1592" s="2">
        <f t="shared" si="54"/>
        <v>1.7324999999999999</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3874.64</v>
      </c>
      <c r="D1594" s="4">
        <v>0</v>
      </c>
      <c r="E1594" s="4">
        <v>0</v>
      </c>
      <c r="F1594" s="4">
        <v>0</v>
      </c>
      <c r="G1594" s="2">
        <f t="shared" si="54"/>
        <v>50.37032</v>
      </c>
      <c r="H1594" s="2">
        <f t="shared" si="55"/>
        <v>0.36000000000012733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3821.27</v>
      </c>
      <c r="D1601" s="4">
        <v>0</v>
      </c>
      <c r="E1601" s="4">
        <v>0</v>
      </c>
      <c r="F1601" s="4">
        <v>0</v>
      </c>
      <c r="G1601" s="2">
        <f t="shared" si="54"/>
        <v>76.425399999999996</v>
      </c>
      <c r="H1601" s="2">
        <f t="shared" si="55"/>
        <v>0.26999999999998181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928990.96</v>
      </c>
      <c r="D1602" s="4">
        <v>0</v>
      </c>
      <c r="E1602" s="4">
        <v>0</v>
      </c>
      <c r="F1602" s="4">
        <v>0</v>
      </c>
      <c r="G1602" s="2">
        <f t="shared" si="54"/>
        <v>19508.810160000001</v>
      </c>
      <c r="H1602" s="2">
        <f t="shared" si="55"/>
        <v>4.0000000037252903E-2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921433.26</v>
      </c>
      <c r="D1604" s="4">
        <v>0</v>
      </c>
      <c r="E1604" s="4">
        <v>0</v>
      </c>
      <c r="F1604" s="4">
        <v>0</v>
      </c>
      <c r="G1604" s="2">
        <f t="shared" si="54"/>
        <v>21192.964980000001</v>
      </c>
      <c r="H1604" s="2">
        <f t="shared" si="55"/>
        <v>0.26000000000931323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757259.07</v>
      </c>
      <c r="D1605" s="4">
        <v>0</v>
      </c>
      <c r="E1605" s="4">
        <v>0</v>
      </c>
      <c r="F1605" s="4">
        <v>0</v>
      </c>
      <c r="G1605" s="2">
        <f t="shared" si="54"/>
        <v>18174.217679999998</v>
      </c>
      <c r="H1605" s="2">
        <f t="shared" si="55"/>
        <v>6.9999999948777258E-2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113814.84</v>
      </c>
      <c r="D1606" s="4">
        <v>0</v>
      </c>
      <c r="E1606" s="4">
        <v>0</v>
      </c>
      <c r="F1606" s="4">
        <v>0</v>
      </c>
      <c r="G1606" s="2">
        <f t="shared" si="54"/>
        <v>2845.3710000000001</v>
      </c>
      <c r="H1606" s="2">
        <f t="shared" si="55"/>
        <v>0.16000000000349246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632.54</v>
      </c>
      <c r="D1607" s="4">
        <v>0</v>
      </c>
      <c r="E1607" s="4">
        <v>0</v>
      </c>
      <c r="F1607" s="4">
        <v>0</v>
      </c>
      <c r="G1607" s="2">
        <f t="shared" si="54"/>
        <v>16.44604</v>
      </c>
      <c r="H1607" s="2">
        <f t="shared" si="55"/>
        <v>0.46000000000003638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49201.26</v>
      </c>
      <c r="D1610" s="4">
        <v>0</v>
      </c>
      <c r="E1610" s="4">
        <v>0</v>
      </c>
      <c r="F1610" s="4">
        <v>0</v>
      </c>
      <c r="G1610" s="2">
        <f t="shared" si="54"/>
        <v>1426.8365400000002</v>
      </c>
      <c r="H1610" s="2">
        <f t="shared" si="55"/>
        <v>0.26000000000203727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157.5</v>
      </c>
      <c r="D1611" s="4">
        <v>0</v>
      </c>
      <c r="E1611" s="4">
        <v>0</v>
      </c>
      <c r="F1611" s="4">
        <v>0</v>
      </c>
      <c r="G1611" s="2">
        <f t="shared" si="54"/>
        <v>4.7249999999999996</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368.05</v>
      </c>
      <c r="D1612" s="4">
        <v>0</v>
      </c>
      <c r="E1612" s="4">
        <v>0</v>
      </c>
      <c r="F1612" s="4">
        <v>0</v>
      </c>
      <c r="G1612" s="2">
        <f t="shared" si="54"/>
        <v>11.409549999999999</v>
      </c>
      <c r="H1612" s="2">
        <f t="shared" si="55"/>
        <v>5.0000000000011369E-2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3621.85</v>
      </c>
      <c r="D1613" s="4">
        <v>0</v>
      </c>
      <c r="E1613" s="4">
        <v>0</v>
      </c>
      <c r="F1613" s="4">
        <v>0</v>
      </c>
      <c r="G1613" s="2">
        <f t="shared" si="54"/>
        <v>115.89919999999999</v>
      </c>
      <c r="H1613" s="2">
        <f t="shared" si="55"/>
        <v>0.15000000000009095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3935.85</v>
      </c>
      <c r="D1620" s="4">
        <v>0</v>
      </c>
      <c r="E1620" s="4">
        <v>0</v>
      </c>
      <c r="F1620" s="4">
        <v>0</v>
      </c>
      <c r="G1620" s="2">
        <f t="shared" si="56"/>
        <v>153.49815000000001</v>
      </c>
      <c r="H1620" s="2">
        <f t="shared" si="57"/>
        <v>0.15000000000009095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92480.510000000009</v>
      </c>
      <c r="D1621" s="4">
        <v>0</v>
      </c>
      <c r="E1621" s="4">
        <v>0</v>
      </c>
      <c r="F1621" s="4">
        <v>0</v>
      </c>
      <c r="G1621" s="2">
        <f t="shared" si="56"/>
        <v>3699.2204000000006</v>
      </c>
      <c r="H1621" s="2">
        <f t="shared" si="57"/>
        <v>0.48999999999068677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8121.4900000000007</v>
      </c>
      <c r="D1622" s="4">
        <v>0</v>
      </c>
      <c r="E1622" s="4">
        <v>0</v>
      </c>
      <c r="F1622" s="4">
        <v>0</v>
      </c>
      <c r="G1622" s="2">
        <f t="shared" si="56"/>
        <v>332.98109000000005</v>
      </c>
      <c r="H1622" s="2">
        <f t="shared" si="57"/>
        <v>0.49000000000069122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7868.7000000000007</v>
      </c>
      <c r="D1628" s="4">
        <v>0</v>
      </c>
      <c r="E1628" s="4">
        <v>0</v>
      </c>
      <c r="F1628" s="4">
        <v>0</v>
      </c>
      <c r="G1628" s="2">
        <f t="shared" si="56"/>
        <v>369.82890000000003</v>
      </c>
      <c r="H1628" s="2">
        <f t="shared" si="57"/>
        <v>0.2999999999992724</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100</v>
      </c>
      <c r="D1629" s="4">
        <v>0</v>
      </c>
      <c r="E1629" s="4">
        <v>0</v>
      </c>
      <c r="F1629" s="4">
        <v>0</v>
      </c>
      <c r="G1629" s="2">
        <f t="shared" si="56"/>
        <v>4.8</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100</v>
      </c>
      <c r="D1630" s="4">
        <v>0</v>
      </c>
      <c r="E1630" s="4">
        <v>0</v>
      </c>
      <c r="F1630" s="4">
        <v>0</v>
      </c>
      <c r="G1630" s="2">
        <f t="shared" si="56"/>
        <v>4.9000000000000004</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7768.7000000000007</v>
      </c>
      <c r="D1634" s="4">
        <v>0</v>
      </c>
      <c r="E1634" s="4">
        <v>0</v>
      </c>
      <c r="F1634" s="4">
        <v>0</v>
      </c>
      <c r="G1634" s="2">
        <f t="shared" si="56"/>
        <v>411.74110000000002</v>
      </c>
      <c r="H1634" s="2">
        <f t="shared" si="57"/>
        <v>0.2999999999992724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7741.31</v>
      </c>
      <c r="D1635" s="4">
        <v>0</v>
      </c>
      <c r="E1635" s="4">
        <v>0</v>
      </c>
      <c r="F1635" s="4">
        <v>0</v>
      </c>
      <c r="G1635" s="2">
        <f t="shared" si="56"/>
        <v>418.03074000000004</v>
      </c>
      <c r="H1635" s="2">
        <f t="shared" si="57"/>
        <v>0.31000000000040018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27.39</v>
      </c>
      <c r="D1636" s="4">
        <v>0</v>
      </c>
      <c r="E1636" s="4">
        <v>0</v>
      </c>
      <c r="F1636" s="4">
        <v>0</v>
      </c>
      <c r="G1636" s="2">
        <f t="shared" si="56"/>
        <v>1.5064500000000001</v>
      </c>
      <c r="H1636" s="2">
        <f t="shared" si="57"/>
        <v>0.39000000000000057</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252.79</v>
      </c>
      <c r="D1669" s="4">
        <v>0</v>
      </c>
      <c r="E1669" s="4">
        <v>0</v>
      </c>
      <c r="F1669" s="4">
        <v>0</v>
      </c>
      <c r="G1669" s="2">
        <f t="shared" si="58"/>
        <v>22.245519999999999</v>
      </c>
      <c r="H1669" s="2">
        <f t="shared" si="59"/>
        <v>0.21000000000000796</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252.79</v>
      </c>
      <c r="D1670" s="4">
        <v>0</v>
      </c>
      <c r="E1670" s="4">
        <v>0</v>
      </c>
      <c r="F1670" s="4">
        <v>0</v>
      </c>
      <c r="G1670" s="2">
        <f t="shared" si="58"/>
        <v>22.498309999999996</v>
      </c>
      <c r="H1670" s="2">
        <f t="shared" si="59"/>
        <v>0.21000000000000796</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84359.02</v>
      </c>
      <c r="D1681" s="4">
        <v>0</v>
      </c>
      <c r="E1681" s="4">
        <v>0</v>
      </c>
      <c r="F1681" s="4">
        <v>0</v>
      </c>
      <c r="G1681" s="2">
        <f t="shared" si="60"/>
        <v>8435.902</v>
      </c>
      <c r="H1681" s="2">
        <f t="shared" si="61"/>
        <v>2.0000000004074536E-2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84359.02</v>
      </c>
      <c r="D1682" s="4">
        <v>0</v>
      </c>
      <c r="E1682" s="4">
        <v>0</v>
      </c>
      <c r="F1682" s="4">
        <v>0</v>
      </c>
      <c r="G1682" s="2">
        <f t="shared" si="60"/>
        <v>8520.2610200000017</v>
      </c>
      <c r="H1682" s="2">
        <f t="shared" si="61"/>
        <v>2.0000000004074536E-2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3588</v>
      </c>
      <c r="B1" s="357"/>
      <c r="C1" s="357"/>
    </row>
    <row r="2" spans="1:16" ht="33" customHeight="1" x14ac:dyDescent="0.2">
      <c r="A2" s="358" t="s">
        <v>3589</v>
      </c>
      <c r="B2" s="359"/>
      <c r="C2" s="356"/>
      <c r="D2" s="7"/>
      <c r="E2" s="7"/>
      <c r="F2" s="7"/>
      <c r="G2" s="7"/>
      <c r="H2" s="7"/>
      <c r="I2" s="7"/>
      <c r="J2" s="7"/>
      <c r="K2" s="7"/>
      <c r="L2" s="7"/>
      <c r="M2" s="7"/>
      <c r="N2" s="7"/>
      <c r="O2" s="7"/>
      <c r="P2" s="7"/>
    </row>
    <row r="3" spans="1:16" ht="18.75" customHeight="1" x14ac:dyDescent="0.2">
      <c r="A3" s="288" t="s">
        <v>3590</v>
      </c>
      <c r="B3" s="360"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63" t="s">
        <v>3674</v>
      </c>
      <c r="C47" s="363"/>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64" t="s">
        <v>3686</v>
      </c>
      <c r="C53" s="365"/>
      <c r="D53" s="7"/>
      <c r="E53" s="7"/>
      <c r="F53" s="7"/>
      <c r="G53" s="7"/>
      <c r="H53" s="7"/>
      <c r="I53" s="7"/>
      <c r="J53" s="7"/>
      <c r="K53" s="7"/>
      <c r="L53" s="7"/>
      <c r="M53" s="7"/>
      <c r="N53" s="7"/>
      <c r="O53" s="7"/>
      <c r="P53" s="7"/>
    </row>
    <row r="54" spans="1:17" ht="31.5" customHeight="1" x14ac:dyDescent="0.2">
      <c r="A54" s="290" t="s">
        <v>3687</v>
      </c>
      <c r="B54" s="364" t="s">
        <v>3688</v>
      </c>
      <c r="C54" s="365"/>
      <c r="D54" s="7"/>
      <c r="E54" s="7"/>
      <c r="F54" s="7"/>
      <c r="G54" s="7"/>
      <c r="H54" s="7"/>
      <c r="I54" s="7"/>
      <c r="J54" s="7"/>
      <c r="K54" s="7"/>
      <c r="L54" s="7"/>
      <c r="M54" s="7"/>
      <c r="N54" s="7"/>
      <c r="O54" s="7"/>
      <c r="P54" s="7"/>
    </row>
    <row r="55" spans="1:17" ht="54.6" customHeight="1" x14ac:dyDescent="0.2">
      <c r="A55" s="290" t="s">
        <v>3689</v>
      </c>
      <c r="B55" s="364" t="s">
        <v>3690</v>
      </c>
      <c r="C55" s="365"/>
      <c r="D55" s="7"/>
      <c r="E55" s="7"/>
      <c r="F55" s="7"/>
      <c r="G55" s="7"/>
      <c r="H55" s="7"/>
      <c r="I55" s="7"/>
      <c r="J55" s="7"/>
      <c r="K55" s="7"/>
      <c r="L55" s="7"/>
      <c r="M55" s="7"/>
      <c r="N55" s="7"/>
      <c r="O55" s="7"/>
      <c r="P55" s="7"/>
    </row>
    <row r="56" spans="1:17" ht="54.6" customHeight="1" x14ac:dyDescent="0.2">
      <c r="A56" s="290" t="s">
        <v>3691</v>
      </c>
      <c r="B56" s="364" t="s">
        <v>3692</v>
      </c>
      <c r="C56" s="365"/>
      <c r="D56" s="7"/>
      <c r="E56" s="7"/>
      <c r="F56" s="7"/>
      <c r="G56" s="7"/>
      <c r="H56" s="7"/>
      <c r="I56" s="7"/>
      <c r="J56" s="7"/>
      <c r="K56" s="7"/>
      <c r="L56" s="7"/>
      <c r="M56" s="7"/>
      <c r="N56" s="7"/>
      <c r="O56" s="7"/>
      <c r="P56" s="7"/>
    </row>
    <row r="57" spans="1:17" ht="54" customHeight="1" x14ac:dyDescent="0.2">
      <c r="A57" s="290" t="s">
        <v>3693</v>
      </c>
      <c r="B57" s="364" t="s">
        <v>3694</v>
      </c>
      <c r="C57" s="365"/>
      <c r="D57" s="7"/>
      <c r="E57" s="7"/>
      <c r="F57" s="7"/>
      <c r="G57" s="7"/>
      <c r="H57" s="7"/>
      <c r="I57" s="7"/>
      <c r="J57" s="7"/>
      <c r="K57" s="7"/>
      <c r="L57" s="7"/>
      <c r="M57" s="7"/>
      <c r="N57" s="7"/>
      <c r="O57" s="7"/>
      <c r="P57" s="7"/>
    </row>
    <row r="58" spans="1:17" ht="31.15" customHeight="1" x14ac:dyDescent="0.2">
      <c r="A58" s="291" t="s">
        <v>3695</v>
      </c>
      <c r="B58" s="361" t="s">
        <v>3696</v>
      </c>
      <c r="C58" s="362"/>
      <c r="D58" s="7"/>
      <c r="E58" s="7"/>
      <c r="F58" s="7"/>
      <c r="G58" s="7"/>
      <c r="H58" s="7"/>
      <c r="I58" s="7"/>
      <c r="J58" s="7"/>
      <c r="K58" s="7"/>
      <c r="L58" s="7"/>
      <c r="M58" s="7"/>
      <c r="N58" s="7"/>
      <c r="O58" s="7"/>
      <c r="P58" s="7"/>
    </row>
    <row r="59" spans="1:17" ht="46.5" customHeight="1" x14ac:dyDescent="0.2">
      <c r="A59" s="287" t="s">
        <v>3697</v>
      </c>
      <c r="B59" s="353" t="s">
        <v>3698</v>
      </c>
      <c r="C59" s="35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U26" sqref="U26"/>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38" customFormat="1" ht="37.5" customHeight="1" x14ac:dyDescent="0.2">
      <c r="A2" s="298" t="s">
        <v>21</v>
      </c>
      <c r="B2" s="299"/>
      <c r="C2" s="299"/>
      <c r="D2" s="299"/>
      <c r="E2" s="299"/>
      <c r="F2" s="299"/>
      <c r="G2" s="299"/>
      <c r="H2" s="299"/>
      <c r="I2" s="299"/>
      <c r="J2" s="31"/>
      <c r="K2" s="31"/>
      <c r="L2" s="31"/>
      <c r="M2" s="31"/>
      <c r="N2" s="31"/>
      <c r="O2" s="31"/>
      <c r="P2" s="31"/>
      <c r="Q2" s="31"/>
      <c r="R2" s="31"/>
      <c r="S2" s="31"/>
      <c r="T2" s="31"/>
      <c r="U2" s="31"/>
      <c r="V2" s="31"/>
      <c r="W2" s="31"/>
    </row>
    <row r="3" spans="1:23" s="38" customFormat="1" ht="15.75" customHeight="1" x14ac:dyDescent="0.2">
      <c r="A3" s="31"/>
      <c r="B3" s="39"/>
      <c r="C3" s="39"/>
      <c r="D3" s="39"/>
      <c r="E3" s="39"/>
      <c r="F3" s="39"/>
      <c r="G3" s="39"/>
      <c r="H3" s="31"/>
      <c r="I3" s="40" t="s">
        <v>22</v>
      </c>
      <c r="J3" s="31"/>
      <c r="K3" s="31"/>
      <c r="L3" s="31"/>
      <c r="M3" s="31"/>
      <c r="N3" s="31"/>
      <c r="O3" s="31"/>
      <c r="P3" s="31"/>
      <c r="Q3" s="31"/>
      <c r="R3" s="31"/>
      <c r="S3" s="31"/>
      <c r="T3" s="31"/>
      <c r="U3" s="31"/>
      <c r="V3" s="31"/>
      <c r="W3" s="31"/>
    </row>
    <row r="4" spans="1:23" s="38" customFormat="1" ht="32.25" customHeight="1" x14ac:dyDescent="0.2">
      <c r="A4" s="300" t="s">
        <v>23</v>
      </c>
      <c r="B4" s="301"/>
      <c r="C4" s="301"/>
      <c r="D4" s="301"/>
      <c r="E4" s="301"/>
      <c r="F4" s="301"/>
      <c r="G4" s="301"/>
      <c r="H4" s="301"/>
      <c r="I4" s="301"/>
      <c r="J4" s="31"/>
      <c r="K4" s="42"/>
      <c r="L4" s="31"/>
      <c r="M4" s="31"/>
      <c r="N4" s="31"/>
      <c r="O4" s="31"/>
      <c r="P4" s="31"/>
      <c r="Q4" s="31"/>
      <c r="R4" s="31"/>
      <c r="S4" s="31"/>
      <c r="T4" s="31"/>
      <c r="U4" s="31"/>
      <c r="V4" s="31"/>
      <c r="W4" s="31"/>
    </row>
    <row r="5" spans="1:23" s="38" customFormat="1" ht="13.5" customHeight="1" x14ac:dyDescent="0.2">
      <c r="A5" s="41"/>
      <c r="B5" s="34"/>
      <c r="C5" s="34"/>
      <c r="D5" s="34"/>
      <c r="E5" s="34"/>
      <c r="F5" s="34"/>
      <c r="G5" s="34"/>
      <c r="H5" s="34"/>
      <c r="I5" s="34"/>
      <c r="J5" s="31"/>
      <c r="K5" s="31"/>
      <c r="L5" s="31"/>
      <c r="M5" s="31"/>
      <c r="N5" s="31"/>
      <c r="O5" s="31"/>
      <c r="P5" s="31"/>
      <c r="Q5" s="31"/>
      <c r="R5" s="31"/>
      <c r="S5" s="31"/>
      <c r="T5" s="31"/>
      <c r="U5" s="31"/>
      <c r="V5" s="31"/>
      <c r="W5" s="31"/>
    </row>
    <row r="6" spans="1:23" s="38" customFormat="1" ht="13.5" customHeight="1" x14ac:dyDescent="0.2">
      <c r="B6" s="43" t="s">
        <v>24</v>
      </c>
      <c r="C6" s="44">
        <v>10629</v>
      </c>
      <c r="D6" s="34"/>
      <c r="E6" s="45"/>
      <c r="F6" s="46"/>
      <c r="G6" s="46"/>
      <c r="H6" s="47" t="s">
        <v>25</v>
      </c>
      <c r="I6" s="48" t="s">
        <v>26</v>
      </c>
      <c r="J6" s="31"/>
      <c r="K6" s="31"/>
      <c r="L6" s="31"/>
      <c r="M6" s="31"/>
      <c r="N6" s="31"/>
      <c r="O6" s="31"/>
      <c r="P6" s="31"/>
      <c r="Q6" s="31"/>
      <c r="R6" s="31"/>
      <c r="S6" s="31"/>
      <c r="T6" s="31"/>
      <c r="U6" s="31"/>
      <c r="V6" s="31"/>
      <c r="W6" s="31"/>
    </row>
    <row r="7" spans="1:23" s="38" customFormat="1" ht="13.5" customHeight="1" x14ac:dyDescent="0.2">
      <c r="B7" s="43"/>
      <c r="C7" s="49"/>
      <c r="D7" s="34"/>
      <c r="E7" s="329" t="s">
        <v>27</v>
      </c>
      <c r="F7" s="302" t="s">
        <v>28</v>
      </c>
      <c r="G7" s="303"/>
      <c r="H7" s="50" t="str">
        <f>IF(OR(MAX(Skriveni!C2:F1010)&gt;0,MIN(Skriveni!C2:F1010)&lt;0),"DA","NE")</f>
        <v>DA</v>
      </c>
      <c r="I7" s="51" t="str">
        <f>IF(AND(H7="DA",Kont!E23&gt;0),Kont!E23,"Nema")</f>
        <v>Nema</v>
      </c>
      <c r="J7" s="31"/>
      <c r="K7" s="31"/>
      <c r="L7" s="31"/>
      <c r="M7" s="31"/>
      <c r="N7" s="31"/>
      <c r="O7" s="31"/>
      <c r="P7" s="31"/>
      <c r="Q7" s="31"/>
      <c r="R7" s="31"/>
      <c r="S7" s="31"/>
      <c r="T7" s="31"/>
      <c r="U7" s="31"/>
      <c r="V7" s="31"/>
      <c r="W7" s="31"/>
    </row>
    <row r="8" spans="1:23" s="38" customFormat="1" ht="44.25" customHeight="1" x14ac:dyDescent="0.2">
      <c r="B8" s="43" t="s">
        <v>29</v>
      </c>
      <c r="C8" s="52" t="s">
        <v>30</v>
      </c>
      <c r="D8" s="34"/>
      <c r="E8" s="329"/>
      <c r="F8" s="304" t="s">
        <v>31</v>
      </c>
      <c r="G8" s="305"/>
      <c r="H8" s="53" t="str">
        <f>IF(OR(MAX(Skriveni!C1011:D1400)&gt;0,MIN(Skriveni!C1011:D1400)&lt;0),"DA","NE")</f>
        <v>DA</v>
      </c>
      <c r="I8" s="54" t="str">
        <f>IF(AND(H8="DA",Kont!E298&gt;0),Kont!E298,"Nema")</f>
        <v>Nema</v>
      </c>
      <c r="J8" s="31"/>
      <c r="K8" s="31"/>
      <c r="L8" s="31"/>
      <c r="M8" s="31"/>
      <c r="N8" s="31"/>
      <c r="O8" s="31"/>
      <c r="P8" s="31"/>
      <c r="Q8" s="31"/>
      <c r="R8" s="31"/>
      <c r="S8" s="31"/>
      <c r="T8" s="31"/>
      <c r="U8" s="31"/>
      <c r="V8" s="31"/>
      <c r="W8" s="31"/>
    </row>
    <row r="9" spans="1:23" s="38" customFormat="1" ht="13.5" customHeight="1" x14ac:dyDescent="0.2">
      <c r="B9" s="55"/>
      <c r="C9" s="56"/>
      <c r="D9" s="34"/>
      <c r="E9" s="329"/>
      <c r="F9" s="296" t="s">
        <v>32</v>
      </c>
      <c r="G9" s="297"/>
      <c r="H9" s="57" t="str">
        <f>IF(OR(MAX(Skriveni!C1401:D1537)&gt;0,MIN(Skriveni!C1401:D1537)&lt;0),"DA","NE")</f>
        <v>DA</v>
      </c>
      <c r="I9" s="58" t="str">
        <f>IF(AND(H9="DA",Kont!E347&gt;0),Kont!E347,"Nema")</f>
        <v>Nema</v>
      </c>
      <c r="J9" s="31"/>
      <c r="K9" s="31"/>
      <c r="L9" s="31"/>
      <c r="M9" s="31"/>
      <c r="N9" s="31"/>
      <c r="O9" s="31"/>
      <c r="P9" s="31"/>
      <c r="Q9" s="31"/>
      <c r="R9" s="31"/>
      <c r="S9" s="31"/>
      <c r="T9" s="31"/>
      <c r="U9" s="31"/>
      <c r="V9" s="31"/>
      <c r="W9" s="31"/>
    </row>
    <row r="10" spans="1:23" s="38" customFormat="1" ht="13.5" customHeight="1" x14ac:dyDescent="0.2">
      <c r="B10" s="43" t="s">
        <v>33</v>
      </c>
      <c r="C10" s="59" t="s">
        <v>34</v>
      </c>
      <c r="D10" s="34"/>
      <c r="E10" s="329"/>
      <c r="F10" s="304" t="s">
        <v>35</v>
      </c>
      <c r="G10" s="305"/>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1"/>
      <c r="K10" s="31"/>
      <c r="L10" s="31"/>
      <c r="M10" s="31"/>
      <c r="N10" s="31"/>
      <c r="O10" s="31"/>
      <c r="P10" s="31"/>
      <c r="Q10" s="31"/>
      <c r="R10" s="31"/>
      <c r="S10" s="31"/>
      <c r="T10" s="31"/>
      <c r="U10" s="31"/>
      <c r="V10" s="31"/>
      <c r="W10" s="31"/>
    </row>
    <row r="11" spans="1:23" s="38" customFormat="1" ht="13.5" customHeight="1" x14ac:dyDescent="0.2">
      <c r="B11" s="32"/>
      <c r="C11" s="33"/>
      <c r="D11" s="34"/>
      <c r="E11" s="329"/>
      <c r="F11" s="294" t="s">
        <v>36</v>
      </c>
      <c r="G11" s="295"/>
      <c r="H11" s="53" t="str">
        <f>IF(OR(MAX(Skriveni!C1582:C1686)&gt;0,MIN(Skriveni!C1582:C1686)&lt;0),"DA","NE")</f>
        <v>DA</v>
      </c>
      <c r="I11" s="54" t="str">
        <f>IF(AND(H11="DA",Kont!E342&gt;0),Kont!E342,"Nema")</f>
        <v>Nema</v>
      </c>
      <c r="J11" s="31"/>
      <c r="K11" s="31"/>
      <c r="L11" s="31"/>
      <c r="M11" s="31"/>
      <c r="N11" s="31"/>
      <c r="O11" s="31"/>
      <c r="P11" s="31"/>
      <c r="Q11" s="31"/>
      <c r="R11" s="31"/>
      <c r="S11" s="31"/>
      <c r="T11" s="31"/>
      <c r="U11" s="31"/>
      <c r="V11" s="31"/>
      <c r="W11" s="31"/>
    </row>
    <row r="12" spans="1:23" s="38" customFormat="1" ht="13.5" customHeight="1" x14ac:dyDescent="0.2">
      <c r="B12" s="32"/>
      <c r="C12" s="33"/>
      <c r="D12" s="34"/>
      <c r="E12" s="329"/>
      <c r="F12" s="292" t="s">
        <v>37</v>
      </c>
      <c r="G12" s="293"/>
      <c r="H12" s="35" t="s">
        <v>38</v>
      </c>
      <c r="I12" s="36" t="s">
        <v>39</v>
      </c>
      <c r="J12" s="37"/>
      <c r="K12" s="37"/>
      <c r="L12" s="31"/>
      <c r="M12" s="31"/>
      <c r="N12" s="31"/>
      <c r="O12" s="31"/>
      <c r="P12" s="31"/>
      <c r="Q12" s="31"/>
      <c r="R12" s="31"/>
      <c r="S12" s="31"/>
      <c r="T12" s="31"/>
      <c r="U12" s="31"/>
      <c r="V12" s="31"/>
      <c r="W12" s="31"/>
    </row>
    <row r="13" spans="1:23" s="38" customFormat="1" ht="23.25" customHeight="1" x14ac:dyDescent="0.2">
      <c r="B13" s="43" t="s">
        <v>40</v>
      </c>
      <c r="C13" s="60" t="s">
        <v>41</v>
      </c>
      <c r="D13" s="34"/>
      <c r="E13" s="329"/>
      <c r="F13" s="326" t="s">
        <v>42</v>
      </c>
      <c r="G13" s="327"/>
      <c r="H13" s="328"/>
      <c r="I13" s="61" t="str">
        <f>IF(Kont!E14&gt;0,Kont!E14,"Nema")</f>
        <v>Nema</v>
      </c>
      <c r="J13" s="31"/>
      <c r="K13" s="37"/>
      <c r="L13" s="31"/>
      <c r="M13" s="31"/>
      <c r="N13" s="31"/>
      <c r="O13" s="31"/>
      <c r="P13" s="31"/>
      <c r="Q13" s="31"/>
      <c r="R13" s="31"/>
      <c r="S13" s="31"/>
      <c r="T13" s="31"/>
      <c r="U13" s="31"/>
      <c r="V13" s="31"/>
      <c r="W13" s="31"/>
    </row>
    <row r="14" spans="1:23" s="38" customFormat="1" ht="13.5" customHeight="1" x14ac:dyDescent="0.2">
      <c r="A14" s="41"/>
      <c r="B14" s="34"/>
      <c r="C14" s="34"/>
      <c r="D14" s="34"/>
      <c r="E14" s="34"/>
      <c r="F14" s="34"/>
      <c r="G14" s="34"/>
      <c r="H14" s="34"/>
      <c r="I14" s="34"/>
      <c r="J14" s="31"/>
      <c r="K14" s="31"/>
      <c r="L14" s="31"/>
      <c r="M14" s="31"/>
      <c r="N14" s="31"/>
      <c r="O14" s="31"/>
      <c r="P14" s="31"/>
      <c r="Q14" s="31"/>
      <c r="R14" s="31"/>
      <c r="S14" s="31"/>
      <c r="T14" s="31"/>
      <c r="U14" s="31"/>
      <c r="V14" s="31"/>
      <c r="W14" s="31"/>
    </row>
    <row r="15" spans="1:23" s="38"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8" customFormat="1" ht="48" customHeight="1" x14ac:dyDescent="0.2">
      <c r="A16" s="62" t="s">
        <v>43</v>
      </c>
      <c r="B16" s="309" t="s">
        <v>44</v>
      </c>
      <c r="C16" s="310"/>
      <c r="D16" s="310"/>
      <c r="E16" s="310"/>
      <c r="F16" s="311"/>
      <c r="G16" s="63" t="s">
        <v>45</v>
      </c>
      <c r="H16" s="64" t="s">
        <v>46</v>
      </c>
      <c r="I16" s="65" t="s">
        <v>47</v>
      </c>
      <c r="J16" s="31"/>
      <c r="K16" s="31"/>
      <c r="L16" s="31"/>
      <c r="M16" s="31"/>
      <c r="N16" s="31"/>
      <c r="O16" s="31"/>
      <c r="P16" s="31"/>
      <c r="Q16" s="31"/>
      <c r="R16" s="31"/>
      <c r="S16" s="31"/>
      <c r="T16" s="31"/>
      <c r="U16" s="31"/>
      <c r="V16" s="31"/>
      <c r="W16" s="31"/>
    </row>
    <row r="17" spans="1:23" s="38" customFormat="1" ht="12.75" customHeight="1" x14ac:dyDescent="0.2">
      <c r="A17" s="306" t="s">
        <v>28</v>
      </c>
      <c r="B17" s="325" t="str">
        <f>'PR-RAS'!B6</f>
        <v>PRIHODI POSLOVANJA (šifre 61+62+63+64+65+66+67+68)</v>
      </c>
      <c r="C17" s="321"/>
      <c r="D17" s="321"/>
      <c r="E17" s="321"/>
      <c r="F17" s="322"/>
      <c r="G17" s="66" t="str">
        <f>'PR-RAS'!C6</f>
        <v>6</v>
      </c>
      <c r="H17" s="67">
        <f>'PR-RAS'!D6</f>
        <v>827731.32000000007</v>
      </c>
      <c r="I17" s="67">
        <f>'PR-RAS'!E6</f>
        <v>921731.6100000001</v>
      </c>
      <c r="J17" s="31"/>
      <c r="K17" s="31"/>
      <c r="L17" s="31"/>
      <c r="M17" s="31"/>
      <c r="N17" s="31"/>
      <c r="O17" s="31"/>
      <c r="P17" s="31"/>
      <c r="Q17" s="31"/>
      <c r="R17" s="31"/>
      <c r="S17" s="31"/>
      <c r="T17" s="31"/>
      <c r="U17" s="31"/>
      <c r="V17" s="31"/>
      <c r="W17" s="31"/>
    </row>
    <row r="18" spans="1:23" s="38" customFormat="1" ht="12.75" customHeight="1" x14ac:dyDescent="0.2">
      <c r="A18" s="307"/>
      <c r="B18" s="314" t="str">
        <f>'PR-RAS'!B152</f>
        <v xml:space="preserve">RASHODI POSLOVANJA (šifre 31+32+34+35+36+37+38) </v>
      </c>
      <c r="C18" s="315"/>
      <c r="D18" s="315"/>
      <c r="E18" s="315"/>
      <c r="F18" s="316"/>
      <c r="G18" s="68" t="str">
        <f>'PR-RAS'!C152</f>
        <v>3</v>
      </c>
      <c r="H18" s="67">
        <f>'PR-RAS'!D152</f>
        <v>815373.65999999992</v>
      </c>
      <c r="I18" s="67">
        <f>'PR-RAS'!E152</f>
        <v>1006112.6200000001</v>
      </c>
      <c r="J18" s="31"/>
      <c r="K18" s="31"/>
      <c r="L18" s="31"/>
      <c r="M18" s="31"/>
      <c r="N18" s="31"/>
      <c r="O18" s="31"/>
      <c r="P18" s="31"/>
      <c r="Q18" s="31"/>
      <c r="R18" s="31"/>
      <c r="S18" s="31"/>
      <c r="T18" s="31"/>
      <c r="U18" s="31"/>
      <c r="V18" s="31"/>
      <c r="W18" s="31"/>
    </row>
    <row r="19" spans="1:23" s="38" customFormat="1" ht="12.75" customHeight="1" x14ac:dyDescent="0.2">
      <c r="A19" s="307"/>
      <c r="B19" s="314" t="str">
        <f>'PR-RAS'!B649</f>
        <v>Višak prihoda i primitaka raspoloživ u sljedećem razdoblju (šifre X005 + '9221-9222' - Y005 - '9222-9221')</v>
      </c>
      <c r="C19" s="315"/>
      <c r="D19" s="315"/>
      <c r="E19" s="315"/>
      <c r="F19" s="316"/>
      <c r="G19" s="68" t="str">
        <f>'PR-RAS'!C649</f>
        <v>X006</v>
      </c>
      <c r="H19" s="67">
        <f>'PR-RAS'!D649</f>
        <v>8391.4400000001078</v>
      </c>
      <c r="I19" s="67">
        <f>'PR-RAS'!E649</f>
        <v>0</v>
      </c>
      <c r="J19" s="31"/>
      <c r="K19" s="31"/>
      <c r="L19" s="31"/>
      <c r="M19" s="31"/>
      <c r="N19" s="31"/>
      <c r="O19" s="31"/>
      <c r="P19" s="31"/>
      <c r="Q19" s="31"/>
      <c r="R19" s="31"/>
      <c r="S19" s="31"/>
      <c r="T19" s="31"/>
      <c r="U19" s="31"/>
      <c r="V19" s="31"/>
      <c r="W19" s="31"/>
    </row>
    <row r="20" spans="1:23" s="38" customFormat="1" ht="12.75" customHeight="1" x14ac:dyDescent="0.2">
      <c r="A20" s="308"/>
      <c r="B20" s="317" t="str">
        <f>'PR-RAS'!B650</f>
        <v>Manjak prihoda i primitaka za pokriće u sljedećem razdoblju (šifre Y005 + '9222-9221' - X005 - '9221-9222' )</v>
      </c>
      <c r="C20" s="318"/>
      <c r="D20" s="318"/>
      <c r="E20" s="318"/>
      <c r="F20" s="319"/>
      <c r="G20" s="69" t="str">
        <f>'PR-RAS'!C650</f>
        <v>Y006</v>
      </c>
      <c r="H20" s="67">
        <f>'PR-RAS'!D650</f>
        <v>0</v>
      </c>
      <c r="I20" s="67">
        <f>'PR-RAS'!E650</f>
        <v>79692.500000000029</v>
      </c>
      <c r="J20" s="31"/>
      <c r="K20" s="31"/>
      <c r="L20" s="31"/>
      <c r="M20" s="31"/>
      <c r="N20" s="31"/>
      <c r="O20" s="31"/>
      <c r="P20" s="31"/>
      <c r="Q20" s="31"/>
      <c r="R20" s="31"/>
      <c r="S20" s="31"/>
      <c r="T20" s="31"/>
      <c r="U20" s="31"/>
      <c r="V20" s="31"/>
      <c r="W20" s="31"/>
    </row>
    <row r="21" spans="1:23" s="38" customFormat="1" ht="29.25" customHeight="1" x14ac:dyDescent="0.2">
      <c r="A21" s="62" t="s">
        <v>43</v>
      </c>
      <c r="B21" s="309" t="s">
        <v>44</v>
      </c>
      <c r="C21" s="310"/>
      <c r="D21" s="310"/>
      <c r="E21" s="310"/>
      <c r="F21" s="311"/>
      <c r="G21" s="63" t="s">
        <v>45</v>
      </c>
      <c r="H21" s="64" t="s">
        <v>48</v>
      </c>
      <c r="I21" s="65" t="s">
        <v>49</v>
      </c>
      <c r="J21" s="31"/>
      <c r="K21" s="31"/>
      <c r="L21" s="31"/>
      <c r="M21" s="31"/>
      <c r="N21" s="31"/>
      <c r="O21" s="31"/>
      <c r="P21" s="31"/>
      <c r="Q21" s="31"/>
      <c r="R21" s="31"/>
      <c r="S21" s="31"/>
      <c r="T21" s="31"/>
      <c r="U21" s="31"/>
      <c r="V21" s="31"/>
      <c r="W21" s="31"/>
    </row>
    <row r="22" spans="1:23" s="38" customFormat="1" ht="12.75" customHeight="1" x14ac:dyDescent="0.2">
      <c r="A22" s="306" t="s">
        <v>31</v>
      </c>
      <c r="B22" s="325" t="str">
        <f>BILANCA!B7</f>
        <v>Nefinancijska imovina (šifre 01+02+03+04+05+06)</v>
      </c>
      <c r="C22" s="321"/>
      <c r="D22" s="321"/>
      <c r="E22" s="321"/>
      <c r="F22" s="322"/>
      <c r="G22" s="70" t="str">
        <f>BILANCA!C7</f>
        <v>B002</v>
      </c>
      <c r="H22" s="67">
        <f>BILANCA!D7</f>
        <v>317367.3</v>
      </c>
      <c r="I22" s="67">
        <f>BILANCA!E7</f>
        <v>306092.56</v>
      </c>
      <c r="J22" s="31"/>
      <c r="K22" s="31"/>
      <c r="L22" s="31"/>
      <c r="M22" s="31"/>
      <c r="N22" s="31"/>
      <c r="O22" s="31"/>
      <c r="P22" s="31"/>
      <c r="Q22" s="31"/>
      <c r="R22" s="31"/>
      <c r="S22" s="31"/>
      <c r="T22" s="31"/>
      <c r="U22" s="31"/>
      <c r="V22" s="31"/>
      <c r="W22" s="31"/>
    </row>
    <row r="23" spans="1:23" s="38" customFormat="1" ht="12.75" customHeight="1" x14ac:dyDescent="0.2">
      <c r="A23" s="307"/>
      <c r="B23" s="314" t="str">
        <f>BILANCA!B69</f>
        <v>Financijska imovina (šifre 11+12+13+14+15+16+17+19)</v>
      </c>
      <c r="C23" s="315"/>
      <c r="D23" s="315"/>
      <c r="E23" s="315"/>
      <c r="F23" s="316"/>
      <c r="G23" s="71" t="str">
        <f>BILANCA!C69</f>
        <v>1</v>
      </c>
      <c r="H23" s="67">
        <f>BILANCA!D69</f>
        <v>69425.570000000007</v>
      </c>
      <c r="I23" s="67">
        <f>BILANCA!E69</f>
        <v>78629.56</v>
      </c>
      <c r="J23" s="31"/>
      <c r="K23" s="31"/>
      <c r="L23" s="31"/>
      <c r="M23" s="31"/>
      <c r="N23" s="31"/>
      <c r="O23" s="31"/>
      <c r="P23" s="31"/>
      <c r="Q23" s="31"/>
      <c r="R23" s="31"/>
      <c r="S23" s="31"/>
      <c r="T23" s="31"/>
      <c r="U23" s="31"/>
      <c r="V23" s="31"/>
      <c r="W23" s="31"/>
    </row>
    <row r="24" spans="1:23" s="38" customFormat="1" ht="12.75" customHeight="1" x14ac:dyDescent="0.2">
      <c r="A24" s="307"/>
      <c r="B24" s="314" t="str">
        <f>BILANCA!B177</f>
        <v xml:space="preserve">Obveze (šifre 23+24+25+26+27+29) </v>
      </c>
      <c r="C24" s="315"/>
      <c r="D24" s="315"/>
      <c r="E24" s="315"/>
      <c r="F24" s="316"/>
      <c r="G24" s="71" t="str">
        <f>BILANCA!C177</f>
        <v>2</v>
      </c>
      <c r="H24" s="67">
        <f>BILANCA!D177</f>
        <v>59092.15</v>
      </c>
      <c r="I24" s="67">
        <f>BILANCA!E177</f>
        <v>92480.51</v>
      </c>
      <c r="J24" s="31"/>
      <c r="K24" s="31"/>
      <c r="L24" s="31"/>
      <c r="M24" s="31"/>
      <c r="N24" s="31"/>
      <c r="O24" s="31"/>
      <c r="P24" s="31"/>
      <c r="Q24" s="31"/>
      <c r="R24" s="31"/>
      <c r="S24" s="31"/>
      <c r="T24" s="31"/>
      <c r="U24" s="31"/>
      <c r="V24" s="31"/>
      <c r="W24" s="31"/>
    </row>
    <row r="25" spans="1:23" s="38" customFormat="1" ht="12.75" customHeight="1" x14ac:dyDescent="0.2">
      <c r="A25" s="308"/>
      <c r="B25" s="317" t="str">
        <f>BILANCA!B251</f>
        <v>Vlastiti izvori (šifre 91 + 922 - 93 + 96 + 97)</v>
      </c>
      <c r="C25" s="318"/>
      <c r="D25" s="318"/>
      <c r="E25" s="318"/>
      <c r="F25" s="319"/>
      <c r="G25" s="72" t="str">
        <f>BILANCA!C251</f>
        <v>9</v>
      </c>
      <c r="H25" s="67">
        <f>BILANCA!D251</f>
        <v>327700.72000000003</v>
      </c>
      <c r="I25" s="67">
        <f>BILANCA!E251</f>
        <v>292241.61</v>
      </c>
      <c r="J25" s="31"/>
      <c r="K25" s="31"/>
      <c r="L25" s="31"/>
      <c r="M25" s="31"/>
      <c r="N25" s="31"/>
      <c r="O25" s="31"/>
      <c r="P25" s="31"/>
      <c r="Q25" s="31"/>
      <c r="R25" s="31"/>
      <c r="S25" s="31"/>
      <c r="T25" s="31"/>
      <c r="U25" s="31"/>
      <c r="V25" s="31"/>
      <c r="W25" s="31"/>
    </row>
    <row r="26" spans="1:23" s="38" customFormat="1" ht="48" customHeight="1" x14ac:dyDescent="0.2">
      <c r="A26" s="62" t="s">
        <v>43</v>
      </c>
      <c r="B26" s="309" t="s">
        <v>44</v>
      </c>
      <c r="C26" s="310"/>
      <c r="D26" s="310"/>
      <c r="E26" s="310"/>
      <c r="F26" s="311"/>
      <c r="G26" s="63" t="s">
        <v>45</v>
      </c>
      <c r="H26" s="64" t="s">
        <v>46</v>
      </c>
      <c r="I26" s="65" t="s">
        <v>47</v>
      </c>
      <c r="J26" s="31"/>
      <c r="K26" s="31"/>
      <c r="L26" s="31"/>
      <c r="M26" s="31"/>
      <c r="N26" s="31"/>
      <c r="O26" s="31"/>
      <c r="P26" s="31"/>
      <c r="Q26" s="31"/>
      <c r="R26" s="31"/>
      <c r="S26" s="31"/>
      <c r="T26" s="31"/>
      <c r="U26" s="31"/>
      <c r="V26" s="31"/>
      <c r="W26" s="31"/>
    </row>
    <row r="27" spans="1:23" s="38" customFormat="1" ht="12.75" customHeight="1" x14ac:dyDescent="0.2">
      <c r="A27" s="306" t="s">
        <v>50</v>
      </c>
      <c r="B27" s="325" t="str">
        <f>'RAS-funkcijski'!B5</f>
        <v>Opće javne usluge (šifre 011+012+013+014 do 018)</v>
      </c>
      <c r="C27" s="321"/>
      <c r="D27" s="321"/>
      <c r="E27" s="321"/>
      <c r="F27" s="322"/>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8" customFormat="1" ht="12.75" customHeight="1" x14ac:dyDescent="0.2">
      <c r="A28" s="307"/>
      <c r="B28" s="314" t="str">
        <f>'RAS-funkcijski'!B35</f>
        <v>Ekonomski poslovi (šifre 041+042+043+044+045+046+047+048+049)</v>
      </c>
      <c r="C28" s="315"/>
      <c r="D28" s="315"/>
      <c r="E28" s="315"/>
      <c r="F28" s="316"/>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8" customFormat="1" ht="12.75" customHeight="1" x14ac:dyDescent="0.2">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8" customFormat="1" ht="12.75" customHeight="1" x14ac:dyDescent="0.2">
      <c r="A30" s="307"/>
      <c r="B30" s="314" t="str">
        <f>'RAS-funkcijski'!B114</f>
        <v>Obrazovanje (šifre 091+092+093+094+095+096+097+098)</v>
      </c>
      <c r="C30" s="315"/>
      <c r="D30" s="315"/>
      <c r="E30" s="315"/>
      <c r="F30" s="316"/>
      <c r="G30" s="71" t="str">
        <f>'RAS-funkcijski'!C114</f>
        <v>09</v>
      </c>
      <c r="H30" s="67">
        <f>'RAS-funkcijski'!D114</f>
        <v>825061.08</v>
      </c>
      <c r="I30" s="67">
        <f>'RAS-funkcijski'!E114</f>
        <v>1009987.26</v>
      </c>
      <c r="J30" s="31"/>
      <c r="K30" s="31"/>
      <c r="L30" s="31"/>
      <c r="M30" s="31"/>
      <c r="N30" s="31"/>
      <c r="O30" s="31"/>
      <c r="P30" s="31"/>
      <c r="Q30" s="31"/>
      <c r="R30" s="31"/>
      <c r="S30" s="31"/>
      <c r="T30" s="31"/>
      <c r="U30" s="31"/>
      <c r="V30" s="31"/>
      <c r="W30" s="31"/>
    </row>
    <row r="31" spans="1:23" s="38" customFormat="1" ht="12.75" customHeight="1" x14ac:dyDescent="0.2">
      <c r="A31" s="308"/>
      <c r="B31" s="317" t="str">
        <f>'RAS-funkcijski'!B141</f>
        <v>Kontrolni zbroj (šifre 01+02+03+04+05+06+07+08+09+10)</v>
      </c>
      <c r="C31" s="318"/>
      <c r="D31" s="318"/>
      <c r="E31" s="318"/>
      <c r="F31" s="319"/>
      <c r="G31" s="72" t="str">
        <f>'RAS-funkcijski'!C141</f>
        <v>R1</v>
      </c>
      <c r="H31" s="67">
        <f>'RAS-funkcijski'!D141</f>
        <v>825061.08</v>
      </c>
      <c r="I31" s="67">
        <f>'RAS-funkcijski'!E141</f>
        <v>1009987.26</v>
      </c>
      <c r="J31" s="31"/>
      <c r="K31" s="31"/>
      <c r="L31" s="31"/>
      <c r="M31" s="31"/>
      <c r="N31" s="31"/>
      <c r="O31" s="31"/>
      <c r="P31" s="31"/>
      <c r="Q31" s="31"/>
      <c r="R31" s="31"/>
      <c r="S31" s="31"/>
      <c r="T31" s="31"/>
      <c r="U31" s="31"/>
      <c r="V31" s="31"/>
      <c r="W31" s="31"/>
    </row>
    <row r="32" spans="1:23" s="38" customFormat="1" ht="29.25" customHeight="1" x14ac:dyDescent="0.2">
      <c r="A32" s="62" t="s">
        <v>43</v>
      </c>
      <c r="B32" s="309" t="s">
        <v>44</v>
      </c>
      <c r="C32" s="310"/>
      <c r="D32" s="310"/>
      <c r="E32" s="310"/>
      <c r="F32" s="311"/>
      <c r="G32" s="63" t="s">
        <v>45</v>
      </c>
      <c r="H32" s="64" t="s">
        <v>51</v>
      </c>
      <c r="I32" s="65" t="s">
        <v>52</v>
      </c>
      <c r="J32" s="31"/>
      <c r="K32" s="31"/>
      <c r="L32" s="31"/>
      <c r="M32" s="31"/>
      <c r="N32" s="31"/>
      <c r="O32" s="31"/>
      <c r="P32" s="31"/>
      <c r="Q32" s="31"/>
      <c r="R32" s="31"/>
      <c r="S32" s="31"/>
      <c r="T32" s="31"/>
      <c r="U32" s="31"/>
      <c r="V32" s="31"/>
      <c r="W32" s="31"/>
    </row>
    <row r="33" spans="1:23" s="38" customFormat="1" ht="12.75" customHeight="1" x14ac:dyDescent="0.2">
      <c r="A33" s="306" t="s">
        <v>35</v>
      </c>
      <c r="B33" s="320" t="str">
        <f>'P-VRIO'!B5</f>
        <v>Promjene u vrijednosti i obujmu imovine (šifre 91511+91512)</v>
      </c>
      <c r="C33" s="321"/>
      <c r="D33" s="321"/>
      <c r="E33" s="321"/>
      <c r="F33" s="322"/>
      <c r="G33" s="70" t="str">
        <f>'P-VRIO'!C5</f>
        <v>9151</v>
      </c>
      <c r="H33" s="67">
        <f>'P-VRIO'!D5</f>
        <v>0</v>
      </c>
      <c r="I33" s="67">
        <f>'P-VRIO'!E5</f>
        <v>15345.2</v>
      </c>
      <c r="J33" s="31"/>
      <c r="K33" s="31"/>
      <c r="L33" s="31"/>
      <c r="M33" s="31"/>
      <c r="N33" s="31"/>
      <c r="O33" s="31"/>
      <c r="P33" s="31"/>
      <c r="Q33" s="31"/>
      <c r="R33" s="31"/>
      <c r="S33" s="31"/>
      <c r="T33" s="31"/>
      <c r="U33" s="31"/>
      <c r="V33" s="31"/>
      <c r="W33" s="31"/>
    </row>
    <row r="34" spans="1:23" s="38" customFormat="1" ht="12.75" customHeight="1" x14ac:dyDescent="0.2">
      <c r="A34" s="307"/>
      <c r="B34" s="323" t="str">
        <f>'P-VRIO'!B22</f>
        <v>Promjene u obujmu imovine (šifre P016+P023)</v>
      </c>
      <c r="C34" s="315"/>
      <c r="D34" s="315"/>
      <c r="E34" s="315"/>
      <c r="F34" s="316"/>
      <c r="G34" s="71" t="str">
        <f>'P-VRIO'!C22</f>
        <v>91512</v>
      </c>
      <c r="H34" s="67">
        <f>'P-VRIO'!D22</f>
        <v>0</v>
      </c>
      <c r="I34" s="67">
        <f>'P-VRIO'!E22</f>
        <v>15345.2</v>
      </c>
      <c r="J34" s="31"/>
      <c r="K34" s="31"/>
      <c r="L34" s="31"/>
      <c r="M34" s="31"/>
      <c r="N34" s="31"/>
      <c r="O34" s="31"/>
      <c r="P34" s="31"/>
      <c r="Q34" s="31"/>
      <c r="R34" s="31"/>
      <c r="S34" s="31"/>
      <c r="T34" s="31"/>
      <c r="U34" s="31"/>
      <c r="V34" s="31"/>
      <c r="W34" s="31"/>
    </row>
    <row r="35" spans="1:23" s="38" customFormat="1" ht="12.75" customHeight="1" x14ac:dyDescent="0.2">
      <c r="A35" s="307"/>
      <c r="B35" s="323" t="str">
        <f>'P-VRIO'!B38</f>
        <v>Promjene u vrijednosti i obujmu obveza (šifre 91521+91522)</v>
      </c>
      <c r="C35" s="315"/>
      <c r="D35" s="315"/>
      <c r="E35" s="315"/>
      <c r="F35" s="316"/>
      <c r="G35" s="71" t="str">
        <f>'P-VRIO'!C38</f>
        <v>9152</v>
      </c>
      <c r="H35" s="67">
        <f>'P-VRIO'!D38</f>
        <v>0</v>
      </c>
      <c r="I35" s="67">
        <f>'P-VRIO'!E38</f>
        <v>0</v>
      </c>
      <c r="J35" s="31"/>
      <c r="K35" s="31"/>
      <c r="L35" s="31"/>
      <c r="M35" s="31"/>
      <c r="N35" s="31"/>
      <c r="O35" s="31"/>
      <c r="P35" s="31"/>
      <c r="Q35" s="31"/>
      <c r="R35" s="31"/>
      <c r="S35" s="31"/>
      <c r="T35" s="31"/>
      <c r="U35" s="31"/>
      <c r="V35" s="31"/>
      <c r="W35" s="31"/>
    </row>
    <row r="36" spans="1:23" s="38" customFormat="1" ht="12.75" customHeight="1" x14ac:dyDescent="0.2">
      <c r="A36" s="308"/>
      <c r="B36" s="324" t="str">
        <f>'P-VRIO'!B44</f>
        <v>Promjene u obujmu obveza (šifre P035 do P038)</v>
      </c>
      <c r="C36" s="318"/>
      <c r="D36" s="318"/>
      <c r="E36" s="318"/>
      <c r="F36" s="319"/>
      <c r="G36" s="72" t="str">
        <f>'P-VRIO'!C44</f>
        <v>91522</v>
      </c>
      <c r="H36" s="67">
        <f>'P-VRIO'!D44</f>
        <v>0</v>
      </c>
      <c r="I36" s="67">
        <f>'P-VRIO'!E44</f>
        <v>0</v>
      </c>
      <c r="J36" s="31"/>
      <c r="K36" s="31"/>
      <c r="L36" s="31"/>
      <c r="M36" s="31"/>
      <c r="N36" s="31"/>
      <c r="O36" s="31"/>
      <c r="P36" s="31"/>
      <c r="Q36" s="31"/>
      <c r="R36" s="31"/>
      <c r="S36" s="31"/>
      <c r="T36" s="31"/>
      <c r="U36" s="31"/>
      <c r="V36" s="31"/>
      <c r="W36" s="31"/>
    </row>
    <row r="37" spans="1:23" s="38" customFormat="1" ht="36" customHeight="1" x14ac:dyDescent="0.2">
      <c r="A37" s="62" t="s">
        <v>43</v>
      </c>
      <c r="B37" s="309" t="s">
        <v>44</v>
      </c>
      <c r="C37" s="310"/>
      <c r="D37" s="310"/>
      <c r="E37" s="310"/>
      <c r="F37" s="311"/>
      <c r="G37" s="63" t="s">
        <v>45</v>
      </c>
      <c r="H37" s="64" t="s">
        <v>48</v>
      </c>
      <c r="I37" s="65" t="s">
        <v>53</v>
      </c>
      <c r="J37" s="31"/>
      <c r="K37" s="31"/>
      <c r="L37" s="31"/>
      <c r="M37" s="31"/>
      <c r="N37" s="31"/>
      <c r="O37" s="31"/>
      <c r="P37" s="31"/>
      <c r="Q37" s="31"/>
      <c r="R37" s="31"/>
      <c r="S37" s="31"/>
      <c r="T37" s="31"/>
      <c r="U37" s="31"/>
      <c r="V37" s="31"/>
      <c r="W37" s="31"/>
    </row>
    <row r="38" spans="1:23" s="38" customFormat="1" ht="12.75" customHeight="1" x14ac:dyDescent="0.2">
      <c r="A38" s="306" t="s">
        <v>36</v>
      </c>
      <c r="B38" s="325" t="str">
        <f>OBVEZE!B5</f>
        <v>Stanje obveza 1. siječnja (=stanju obveza iz Izvještaja o obvezama na 31. prosinca prethodne godine)</v>
      </c>
      <c r="C38" s="321"/>
      <c r="D38" s="321"/>
      <c r="E38" s="321"/>
      <c r="F38" s="322"/>
      <c r="G38" s="70" t="str">
        <f>OBVEZE!C5</f>
        <v>V001</v>
      </c>
      <c r="H38" s="67">
        <f>OBVEZE!D5</f>
        <v>58365.63</v>
      </c>
      <c r="I38" s="67" t="s">
        <v>54</v>
      </c>
      <c r="J38" s="31"/>
      <c r="K38" s="31"/>
      <c r="L38" s="31"/>
      <c r="M38" s="31"/>
      <c r="N38" s="31"/>
      <c r="O38" s="31"/>
      <c r="P38" s="31"/>
      <c r="Q38" s="31"/>
      <c r="R38" s="31"/>
      <c r="S38" s="31"/>
      <c r="T38" s="31"/>
      <c r="U38" s="31"/>
      <c r="V38" s="31"/>
      <c r="W38" s="31"/>
    </row>
    <row r="39" spans="1:23" s="38" customFormat="1" ht="12.75" customHeight="1" x14ac:dyDescent="0.2">
      <c r="A39" s="307"/>
      <c r="B39" s="314" t="str">
        <f>OBVEZE!B44</f>
        <v>Stanje obveza na kraju izvještajnog razdoblja (šifre V001+V002-V004) i (šifre V007+V009)</v>
      </c>
      <c r="C39" s="315"/>
      <c r="D39" s="315"/>
      <c r="E39" s="315"/>
      <c r="F39" s="316"/>
      <c r="G39" s="71" t="str">
        <f>OBVEZE!C44</f>
        <v>V006</v>
      </c>
      <c r="H39" s="67" t="s">
        <v>54</v>
      </c>
      <c r="I39" s="67">
        <f>OBVEZE!D44</f>
        <v>92480.510000000009</v>
      </c>
      <c r="J39" s="31"/>
      <c r="K39" s="31"/>
      <c r="L39" s="31"/>
      <c r="M39" s="31"/>
      <c r="N39" s="31"/>
      <c r="O39" s="31"/>
      <c r="P39" s="31"/>
      <c r="Q39" s="31"/>
      <c r="R39" s="31"/>
      <c r="S39" s="31"/>
      <c r="T39" s="31"/>
      <c r="U39" s="31"/>
      <c r="V39" s="31"/>
      <c r="W39" s="31"/>
    </row>
    <row r="40" spans="1:23" s="38" customFormat="1" ht="12.75" customHeight="1" x14ac:dyDescent="0.2">
      <c r="A40" s="307"/>
      <c r="B40" s="314" t="str">
        <f>OBVEZE!B45</f>
        <v>Stanje dospjelih obveza na kraju izvještajnog razdoblja (šifre V008+D23+D24 + 'D dio 25,26' + D27)</v>
      </c>
      <c r="C40" s="315"/>
      <c r="D40" s="315"/>
      <c r="E40" s="315"/>
      <c r="F40" s="316"/>
      <c r="G40" s="71" t="str">
        <f>OBVEZE!C45</f>
        <v>V007</v>
      </c>
      <c r="H40" s="67" t="s">
        <v>54</v>
      </c>
      <c r="I40" s="67">
        <f>OBVEZE!D45</f>
        <v>8121.4900000000007</v>
      </c>
      <c r="J40" s="31"/>
      <c r="K40" s="31"/>
      <c r="L40" s="31"/>
      <c r="M40" s="31"/>
      <c r="N40" s="31"/>
      <c r="O40" s="31"/>
      <c r="P40" s="31"/>
      <c r="Q40" s="31"/>
      <c r="R40" s="31"/>
      <c r="S40" s="31"/>
      <c r="T40" s="31"/>
      <c r="U40" s="31"/>
      <c r="V40" s="31"/>
      <c r="W40" s="31"/>
    </row>
    <row r="41" spans="1:23" s="38" customFormat="1" ht="12.7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54</v>
      </c>
      <c r="I41" s="73">
        <f>OBVEZE!D104</f>
        <v>84359.02</v>
      </c>
      <c r="J41" s="31"/>
      <c r="K41" s="31"/>
      <c r="L41" s="31"/>
      <c r="M41" s="31"/>
      <c r="N41" s="31"/>
      <c r="O41" s="31"/>
      <c r="P41" s="31"/>
      <c r="Q41" s="31"/>
      <c r="R41" s="31"/>
      <c r="S41" s="31"/>
      <c r="T41" s="31"/>
      <c r="U41" s="31"/>
      <c r="V41" s="31"/>
      <c r="W41" s="31"/>
    </row>
    <row r="42" spans="1:23" s="38"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8"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8" customFormat="1" ht="33.75" customHeight="1" x14ac:dyDescent="0.2">
      <c r="A44" s="31"/>
      <c r="B44" s="31"/>
      <c r="C44" s="31"/>
      <c r="D44" s="31"/>
      <c r="E44" s="312" t="s">
        <v>55</v>
      </c>
      <c r="F44" s="312"/>
      <c r="G44" s="31"/>
      <c r="H44" s="313" t="s">
        <v>56</v>
      </c>
      <c r="I44" s="313"/>
      <c r="J44" s="31"/>
      <c r="K44" s="31"/>
      <c r="L44" s="31"/>
      <c r="M44" s="31"/>
      <c r="N44" s="31"/>
      <c r="O44" s="31"/>
      <c r="P44" s="31"/>
      <c r="Q44" s="31"/>
      <c r="R44" s="31"/>
      <c r="S44" s="31"/>
      <c r="T44" s="31"/>
      <c r="U44" s="31"/>
      <c r="V44" s="31"/>
      <c r="W44" s="31"/>
    </row>
    <row r="45" spans="1:23" s="38"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8"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8" customFormat="1" ht="12.75" customHeight="1" x14ac:dyDescent="0.2">
      <c r="A47" s="31"/>
      <c r="B47" s="31"/>
      <c r="C47" s="31"/>
      <c r="D47" s="31"/>
      <c r="E47" s="37"/>
      <c r="F47" s="31"/>
      <c r="G47" s="31"/>
      <c r="H47" s="31"/>
      <c r="I47" s="31"/>
      <c r="J47" s="31"/>
      <c r="K47" s="31"/>
      <c r="L47" s="31"/>
      <c r="M47" s="31"/>
      <c r="N47" s="31"/>
      <c r="O47" s="31"/>
      <c r="P47" s="31"/>
      <c r="Q47" s="31"/>
      <c r="R47" s="31"/>
      <c r="S47" s="31"/>
      <c r="T47" s="31"/>
      <c r="U47" s="31"/>
      <c r="V47" s="31"/>
      <c r="W47" s="31"/>
    </row>
    <row r="48" spans="1:23" s="38"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8"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8"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8"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8"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8"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8"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8"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8"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8"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8"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8"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8"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8"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8"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8"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8"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8"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8"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8"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8"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8"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8"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8"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8"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8"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8"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8"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8"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8"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8"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8"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8"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8"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8"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8"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8"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8"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8"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8"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8"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8"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8"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8"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8"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8"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8"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8"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8"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8"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8"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8"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8"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8"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8"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8"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8"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8"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8"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8"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8"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8"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8"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8"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8"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8"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8"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8"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8"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8"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8"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8"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8"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8"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8"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8"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8"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8"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8"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8"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8"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8"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8"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8"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8"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8"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8"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8"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8"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8"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8"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8"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8"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8"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8"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8"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8"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8"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8"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8"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8"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8"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8"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8"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8"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8"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8"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8"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8"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8"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8"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8"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8"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8"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8"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8"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8"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8"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8"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8"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8"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8"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8"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8"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8"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8"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8"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8"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8"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8"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8"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8"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8"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8"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8"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8"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8"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8"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8"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8"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8"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8"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8"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8"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8"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8"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8"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8"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8"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8"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8"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8"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8"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8"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8"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8"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8"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8"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8"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8"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8"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8"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8"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8"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8"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8"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8"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8"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8"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8"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8"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8"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8"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8"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8"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8"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8"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8"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8"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8"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8"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8"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8"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8"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8"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8"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8"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8"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8"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8"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8"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8"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8"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8"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5" zoomScaleNormal="100" workbookViewId="0">
      <selection activeCell="D420" sqref="D420"/>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106" t="s">
        <v>65</v>
      </c>
      <c r="B6" s="107" t="s">
        <v>66</v>
      </c>
      <c r="C6" s="108" t="s">
        <v>65</v>
      </c>
      <c r="D6" s="109">
        <f>D7+D43+D49+D82+D106+D125+D134+D140</f>
        <v>827731.32000000007</v>
      </c>
      <c r="E6" s="109">
        <f>E7+E43+E49+E82+E106+E125+E134+E140</f>
        <v>921731.6100000001</v>
      </c>
      <c r="F6" s="110">
        <f t="shared" ref="F6:F69" si="0">IF(D6&lt;&gt;0,IF(E6/D6&gt;=100,"&gt;&gt;100",E6/D6*100),"-")</f>
        <v>111.35637709105896</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5" t="s">
        <v>72</v>
      </c>
      <c r="C9" s="108" t="s">
        <v>71</v>
      </c>
      <c r="D9" s="111">
        <v>0</v>
      </c>
      <c r="E9" s="111">
        <v>0</v>
      </c>
      <c r="F9" s="110" t="str">
        <f t="shared" si="0"/>
        <v>-</v>
      </c>
    </row>
    <row r="10" spans="1:24" s="21" customFormat="1" ht="12.75" customHeight="1" x14ac:dyDescent="0.2">
      <c r="A10" s="106" t="s">
        <v>73</v>
      </c>
      <c r="B10" s="85" t="s">
        <v>74</v>
      </c>
      <c r="C10" s="108" t="s">
        <v>73</v>
      </c>
      <c r="D10" s="111">
        <v>0</v>
      </c>
      <c r="E10" s="111">
        <v>0</v>
      </c>
      <c r="F10" s="110" t="str">
        <f t="shared" si="0"/>
        <v>-</v>
      </c>
    </row>
    <row r="11" spans="1:24" s="21" customFormat="1" ht="12.75" customHeight="1" x14ac:dyDescent="0.2">
      <c r="A11" s="106" t="s">
        <v>75</v>
      </c>
      <c r="B11" s="85" t="s">
        <v>76</v>
      </c>
      <c r="C11" s="108" t="s">
        <v>75</v>
      </c>
      <c r="D11" s="111">
        <v>0</v>
      </c>
      <c r="E11" s="111">
        <v>0</v>
      </c>
      <c r="F11" s="110" t="str">
        <f t="shared" si="0"/>
        <v>-</v>
      </c>
    </row>
    <row r="12" spans="1:24" s="21" customFormat="1" ht="12.75" customHeight="1" x14ac:dyDescent="0.2">
      <c r="A12" s="106" t="s">
        <v>77</v>
      </c>
      <c r="B12" s="85" t="s">
        <v>78</v>
      </c>
      <c r="C12" s="108" t="s">
        <v>77</v>
      </c>
      <c r="D12" s="111">
        <v>0</v>
      </c>
      <c r="E12" s="111">
        <v>0</v>
      </c>
      <c r="F12" s="110" t="str">
        <f t="shared" si="0"/>
        <v>-</v>
      </c>
    </row>
    <row r="13" spans="1:24" s="21" customFormat="1" ht="12.75" customHeight="1" x14ac:dyDescent="0.2">
      <c r="A13" s="106" t="s">
        <v>79</v>
      </c>
      <c r="B13" s="85" t="s">
        <v>80</v>
      </c>
      <c r="C13" s="108" t="s">
        <v>79</v>
      </c>
      <c r="D13" s="111">
        <v>0</v>
      </c>
      <c r="E13" s="111">
        <v>0</v>
      </c>
      <c r="F13" s="110" t="str">
        <f t="shared" si="0"/>
        <v>-</v>
      </c>
    </row>
    <row r="14" spans="1:24" s="21" customFormat="1" ht="12.75" customHeight="1" x14ac:dyDescent="0.2">
      <c r="A14" s="106" t="s">
        <v>81</v>
      </c>
      <c r="B14" s="85"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5"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4" customHeight="1" x14ac:dyDescent="0.2">
      <c r="A49" s="106" t="s">
        <v>151</v>
      </c>
      <c r="B49" s="85" t="s">
        <v>152</v>
      </c>
      <c r="C49" s="108" t="s">
        <v>151</v>
      </c>
      <c r="D49" s="109">
        <f>D50+D53+D58+D61+D64+D68+D71+D74+D77</f>
        <v>706745.77</v>
      </c>
      <c r="E49" s="109">
        <f>E50+E53+E58+E61+E64+E68+E71+E74+E77</f>
        <v>733383.67</v>
      </c>
      <c r="F49" s="110">
        <f t="shared" si="0"/>
        <v>103.76909224373567</v>
      </c>
    </row>
    <row r="50" spans="1:6" s="21" customFormat="1" ht="12.75" customHeight="1" x14ac:dyDescent="0.2">
      <c r="A50" s="106" t="s">
        <v>153</v>
      </c>
      <c r="B50" s="85" t="s">
        <v>154</v>
      </c>
      <c r="C50" s="108" t="s">
        <v>153</v>
      </c>
      <c r="D50" s="109">
        <f>D51+D52</f>
        <v>0</v>
      </c>
      <c r="E50" s="109">
        <f>E51+E52</f>
        <v>0</v>
      </c>
      <c r="F50" s="110" t="str">
        <f t="shared" si="0"/>
        <v>-</v>
      </c>
    </row>
    <row r="51" spans="1:6" s="21" customFormat="1" ht="12.75" customHeight="1" x14ac:dyDescent="0.2">
      <c r="A51" s="106" t="s">
        <v>155</v>
      </c>
      <c r="B51" s="85" t="s">
        <v>156</v>
      </c>
      <c r="C51" s="108" t="s">
        <v>155</v>
      </c>
      <c r="D51" s="111">
        <v>0</v>
      </c>
      <c r="E51" s="111">
        <v>0</v>
      </c>
      <c r="F51" s="110" t="str">
        <f t="shared" si="0"/>
        <v>-</v>
      </c>
    </row>
    <row r="52" spans="1:6" s="21" customFormat="1" ht="12.75" customHeight="1" x14ac:dyDescent="0.2">
      <c r="A52" s="106" t="s">
        <v>157</v>
      </c>
      <c r="B52" s="85" t="s">
        <v>158</v>
      </c>
      <c r="C52" s="108" t="s">
        <v>157</v>
      </c>
      <c r="D52" s="111">
        <v>0</v>
      </c>
      <c r="E52" s="111">
        <v>0</v>
      </c>
      <c r="F52" s="110" t="str">
        <f t="shared" si="0"/>
        <v>-</v>
      </c>
    </row>
    <row r="53" spans="1:6" s="21" customFormat="1" ht="24" customHeight="1" x14ac:dyDescent="0.2">
      <c r="A53" s="106" t="s">
        <v>159</v>
      </c>
      <c r="B53" s="85" t="s">
        <v>160</v>
      </c>
      <c r="C53" s="108" t="s">
        <v>159</v>
      </c>
      <c r="D53" s="109">
        <f>SUM(D54:D57)</f>
        <v>0</v>
      </c>
      <c r="E53" s="109">
        <f>SUM(E54:E57)</f>
        <v>0</v>
      </c>
      <c r="F53" s="110" t="str">
        <f t="shared" si="0"/>
        <v>-</v>
      </c>
    </row>
    <row r="54" spans="1:6" s="21" customFormat="1" ht="12.75" customHeight="1" x14ac:dyDescent="0.2">
      <c r="A54" s="106" t="s">
        <v>161</v>
      </c>
      <c r="B54" s="85" t="s">
        <v>162</v>
      </c>
      <c r="C54" s="108" t="s">
        <v>161</v>
      </c>
      <c r="D54" s="111">
        <v>0</v>
      </c>
      <c r="E54" s="111">
        <v>0</v>
      </c>
      <c r="F54" s="110" t="str">
        <f t="shared" si="0"/>
        <v>-</v>
      </c>
    </row>
    <row r="55" spans="1:6" s="21" customFormat="1" ht="12.75" customHeight="1" x14ac:dyDescent="0.2">
      <c r="A55" s="106" t="s">
        <v>163</v>
      </c>
      <c r="B55" s="85" t="s">
        <v>164</v>
      </c>
      <c r="C55" s="108" t="s">
        <v>163</v>
      </c>
      <c r="D55" s="111">
        <v>0</v>
      </c>
      <c r="E55" s="111">
        <v>0</v>
      </c>
      <c r="F55" s="110" t="str">
        <f t="shared" si="0"/>
        <v>-</v>
      </c>
    </row>
    <row r="56" spans="1:6" s="21" customFormat="1" ht="12.75" customHeight="1" x14ac:dyDescent="0.2">
      <c r="A56" s="106" t="s">
        <v>165</v>
      </c>
      <c r="B56" s="85" t="s">
        <v>166</v>
      </c>
      <c r="C56" s="108" t="s">
        <v>165</v>
      </c>
      <c r="D56" s="111">
        <v>0</v>
      </c>
      <c r="E56" s="111">
        <v>0</v>
      </c>
      <c r="F56" s="110" t="str">
        <f t="shared" si="0"/>
        <v>-</v>
      </c>
    </row>
    <row r="57" spans="1:6" s="21" customFormat="1" ht="12.75" customHeight="1" x14ac:dyDescent="0.2">
      <c r="A57" s="106" t="s">
        <v>167</v>
      </c>
      <c r="B57" s="85" t="s">
        <v>168</v>
      </c>
      <c r="C57" s="108" t="s">
        <v>167</v>
      </c>
      <c r="D57" s="111">
        <v>0</v>
      </c>
      <c r="E57" s="111">
        <v>0</v>
      </c>
      <c r="F57" s="110" t="str">
        <f t="shared" si="0"/>
        <v>-</v>
      </c>
    </row>
    <row r="58" spans="1:6" s="21" customFormat="1" ht="24" customHeight="1" x14ac:dyDescent="0.2">
      <c r="A58" s="106" t="s">
        <v>169</v>
      </c>
      <c r="B58" s="85" t="s">
        <v>170</v>
      </c>
      <c r="C58" s="108" t="s">
        <v>169</v>
      </c>
      <c r="D58" s="109">
        <f>SUM(D59:D60)</f>
        <v>0</v>
      </c>
      <c r="E58" s="109">
        <f>SUM(E59:E60)</f>
        <v>0</v>
      </c>
      <c r="F58" s="110" t="str">
        <f t="shared" si="0"/>
        <v>-</v>
      </c>
    </row>
    <row r="59" spans="1:6" s="21" customFormat="1" ht="24" customHeight="1" x14ac:dyDescent="0.2">
      <c r="A59" s="106" t="s">
        <v>171</v>
      </c>
      <c r="B59" s="85" t="s">
        <v>172</v>
      </c>
      <c r="C59" s="108" t="s">
        <v>171</v>
      </c>
      <c r="D59" s="111">
        <v>0</v>
      </c>
      <c r="E59" s="111">
        <v>0</v>
      </c>
      <c r="F59" s="110" t="str">
        <f t="shared" si="0"/>
        <v>-</v>
      </c>
    </row>
    <row r="60" spans="1:6" s="21" customFormat="1" ht="24" customHeight="1" x14ac:dyDescent="0.2">
      <c r="A60" s="106" t="s">
        <v>173</v>
      </c>
      <c r="B60" s="85" t="s">
        <v>174</v>
      </c>
      <c r="C60" s="108" t="s">
        <v>173</v>
      </c>
      <c r="D60" s="111">
        <v>0</v>
      </c>
      <c r="E60" s="111">
        <v>0</v>
      </c>
      <c r="F60" s="110" t="str">
        <f t="shared" si="0"/>
        <v>-</v>
      </c>
    </row>
    <row r="61" spans="1:6" s="21" customFormat="1" ht="12.75" customHeight="1" x14ac:dyDescent="0.2">
      <c r="A61" s="106" t="s">
        <v>175</v>
      </c>
      <c r="B61" s="85" t="s">
        <v>176</v>
      </c>
      <c r="C61" s="108" t="s">
        <v>175</v>
      </c>
      <c r="D61" s="109">
        <f>SUM(D62:D63)</f>
        <v>0</v>
      </c>
      <c r="E61" s="109">
        <f>SUM(E62:E63)</f>
        <v>0</v>
      </c>
      <c r="F61" s="110" t="str">
        <f t="shared" si="0"/>
        <v>-</v>
      </c>
    </row>
    <row r="62" spans="1:6" s="21" customFormat="1" ht="12.75" customHeight="1" x14ac:dyDescent="0.2">
      <c r="A62" s="106" t="s">
        <v>177</v>
      </c>
      <c r="B62" s="85" t="s">
        <v>178</v>
      </c>
      <c r="C62" s="108" t="s">
        <v>177</v>
      </c>
      <c r="D62" s="111">
        <v>0</v>
      </c>
      <c r="E62" s="111">
        <v>0</v>
      </c>
      <c r="F62" s="110" t="str">
        <f t="shared" si="0"/>
        <v>-</v>
      </c>
    </row>
    <row r="63" spans="1:6" s="21" customFormat="1" ht="12.75" customHeight="1" x14ac:dyDescent="0.2">
      <c r="A63" s="106" t="s">
        <v>179</v>
      </c>
      <c r="B63" s="85" t="s">
        <v>180</v>
      </c>
      <c r="C63" s="108" t="s">
        <v>179</v>
      </c>
      <c r="D63" s="111">
        <v>0</v>
      </c>
      <c r="E63" s="111">
        <v>0</v>
      </c>
      <c r="F63" s="110" t="str">
        <f t="shared" si="0"/>
        <v>-</v>
      </c>
    </row>
    <row r="64" spans="1:6" s="21" customFormat="1" ht="24" customHeight="1" x14ac:dyDescent="0.2">
      <c r="A64" s="106" t="s">
        <v>181</v>
      </c>
      <c r="B64" s="85" t="s">
        <v>182</v>
      </c>
      <c r="C64" s="108" t="s">
        <v>181</v>
      </c>
      <c r="D64" s="109">
        <f>SUM(D65:D67)</f>
        <v>0</v>
      </c>
      <c r="E64" s="109">
        <f>SUM(E65:E67)</f>
        <v>0</v>
      </c>
      <c r="F64" s="110" t="str">
        <f t="shared" si="0"/>
        <v>-</v>
      </c>
    </row>
    <row r="65" spans="1:6" s="21" customFormat="1" ht="12.75" customHeight="1" x14ac:dyDescent="0.2">
      <c r="A65" s="106" t="s">
        <v>183</v>
      </c>
      <c r="B65" s="85"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4" t="s">
        <v>187</v>
      </c>
      <c r="B67" s="85" t="s">
        <v>188</v>
      </c>
      <c r="C67" s="86" t="s">
        <v>187</v>
      </c>
      <c r="D67" s="83"/>
      <c r="E67" s="83">
        <v>0</v>
      </c>
      <c r="F67" s="87" t="str">
        <f t="shared" si="0"/>
        <v>-</v>
      </c>
    </row>
    <row r="68" spans="1:6" s="21" customFormat="1" ht="24" customHeight="1" x14ac:dyDescent="0.2">
      <c r="A68" s="106" t="s">
        <v>189</v>
      </c>
      <c r="B68" s="112" t="s">
        <v>190</v>
      </c>
      <c r="C68" s="108" t="s">
        <v>189</v>
      </c>
      <c r="D68" s="109">
        <f>SUM(D69:D70)</f>
        <v>706745.77</v>
      </c>
      <c r="E68" s="109">
        <f>SUM(E69:E70)</f>
        <v>733383.67</v>
      </c>
      <c r="F68" s="110">
        <f t="shared" si="0"/>
        <v>103.76909224373567</v>
      </c>
    </row>
    <row r="69" spans="1:6" s="21" customFormat="1" ht="12.75" customHeight="1" x14ac:dyDescent="0.2">
      <c r="A69" s="106" t="s">
        <v>191</v>
      </c>
      <c r="B69" s="107" t="s">
        <v>192</v>
      </c>
      <c r="C69" s="108" t="s">
        <v>191</v>
      </c>
      <c r="D69" s="111">
        <v>699186.81</v>
      </c>
      <c r="E69" s="111">
        <v>733383.67</v>
      </c>
      <c r="F69" s="110">
        <f t="shared" si="0"/>
        <v>104.89094752802903</v>
      </c>
    </row>
    <row r="70" spans="1:6" s="21" customFormat="1" ht="24" customHeight="1" x14ac:dyDescent="0.2">
      <c r="A70" s="106" t="s">
        <v>193</v>
      </c>
      <c r="B70" s="107" t="s">
        <v>194</v>
      </c>
      <c r="C70" s="108" t="s">
        <v>193</v>
      </c>
      <c r="D70" s="111">
        <v>7558.96</v>
      </c>
      <c r="E70" s="111">
        <v>0</v>
      </c>
      <c r="F70" s="110">
        <f t="shared" ref="F70:F133" si="1">IF(D70&lt;&gt;0,IF(E70/D70&gt;=100,"&gt;&gt;100",E70/D70*100),"-")</f>
        <v>0</v>
      </c>
    </row>
    <row r="71" spans="1:6" s="21" customFormat="1" ht="24" customHeight="1" x14ac:dyDescent="0.2">
      <c r="A71" s="106" t="s">
        <v>195</v>
      </c>
      <c r="B71" s="85" t="s">
        <v>196</v>
      </c>
      <c r="C71" s="108" t="s">
        <v>195</v>
      </c>
      <c r="D71" s="109">
        <f>SUM(D72:D73)</f>
        <v>0</v>
      </c>
      <c r="E71" s="109">
        <f>SUM(E72:E73)</f>
        <v>0</v>
      </c>
      <c r="F71" s="110" t="str">
        <f t="shared" si="1"/>
        <v>-</v>
      </c>
    </row>
    <row r="72" spans="1:6" s="21" customFormat="1" ht="24" customHeight="1" x14ac:dyDescent="0.2">
      <c r="A72" s="106" t="s">
        <v>197</v>
      </c>
      <c r="B72" s="85" t="s">
        <v>198</v>
      </c>
      <c r="C72" s="108" t="s">
        <v>197</v>
      </c>
      <c r="D72" s="111">
        <v>0</v>
      </c>
      <c r="E72" s="111">
        <v>0</v>
      </c>
      <c r="F72" s="110" t="str">
        <f t="shared" si="1"/>
        <v>-</v>
      </c>
    </row>
    <row r="73" spans="1:6" s="21" customFormat="1" ht="24" customHeight="1" x14ac:dyDescent="0.2">
      <c r="A73" s="106" t="s">
        <v>199</v>
      </c>
      <c r="B73" s="85" t="s">
        <v>200</v>
      </c>
      <c r="C73" s="108" t="s">
        <v>199</v>
      </c>
      <c r="D73" s="111">
        <v>0</v>
      </c>
      <c r="E73" s="111">
        <v>0</v>
      </c>
      <c r="F73" s="110" t="str">
        <f t="shared" si="1"/>
        <v>-</v>
      </c>
    </row>
    <row r="74" spans="1:6" s="21" customFormat="1" ht="12.75" customHeight="1" x14ac:dyDescent="0.2">
      <c r="A74" s="106" t="s">
        <v>201</v>
      </c>
      <c r="B74" s="85" t="s">
        <v>202</v>
      </c>
      <c r="C74" s="108" t="s">
        <v>201</v>
      </c>
      <c r="D74" s="109">
        <f>SUM(D75:D76)</f>
        <v>0</v>
      </c>
      <c r="E74" s="109">
        <f>SUM(E75:E76)</f>
        <v>0</v>
      </c>
      <c r="F74" s="110" t="str">
        <f t="shared" si="1"/>
        <v>-</v>
      </c>
    </row>
    <row r="75" spans="1:6" s="21" customFormat="1" ht="12.75" customHeight="1" x14ac:dyDescent="0.2">
      <c r="A75" s="106" t="s">
        <v>203</v>
      </c>
      <c r="B75" s="85" t="s">
        <v>204</v>
      </c>
      <c r="C75" s="108" t="s">
        <v>203</v>
      </c>
      <c r="D75" s="111">
        <v>0</v>
      </c>
      <c r="E75" s="111">
        <v>0</v>
      </c>
      <c r="F75" s="110" t="str">
        <f t="shared" si="1"/>
        <v>-</v>
      </c>
    </row>
    <row r="76" spans="1:6" s="21" customFormat="1" ht="12.75" customHeight="1" x14ac:dyDescent="0.2">
      <c r="A76" s="106" t="s">
        <v>205</v>
      </c>
      <c r="B76" s="85" t="s">
        <v>206</v>
      </c>
      <c r="C76" s="108" t="s">
        <v>205</v>
      </c>
      <c r="D76" s="111">
        <v>0</v>
      </c>
      <c r="E76" s="111">
        <v>0</v>
      </c>
      <c r="F76" s="110" t="str">
        <f t="shared" si="1"/>
        <v>-</v>
      </c>
    </row>
    <row r="77" spans="1:6" s="21" customFormat="1" ht="24" customHeight="1" x14ac:dyDescent="0.2">
      <c r="A77" s="106" t="s">
        <v>207</v>
      </c>
      <c r="B77" s="85"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4" customHeight="1" x14ac:dyDescent="0.2">
      <c r="A80" s="106" t="s">
        <v>213</v>
      </c>
      <c r="B80" s="107" t="s">
        <v>214</v>
      </c>
      <c r="C80" s="108" t="s">
        <v>213</v>
      </c>
      <c r="D80" s="111">
        <v>0</v>
      </c>
      <c r="E80" s="111">
        <v>0</v>
      </c>
      <c r="F80" s="110" t="str">
        <f t="shared" si="1"/>
        <v>-</v>
      </c>
    </row>
    <row r="81" spans="1:6" s="21" customFormat="1" ht="24"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0</v>
      </c>
      <c r="E85" s="111">
        <v>0</v>
      </c>
      <c r="F85" s="110" t="str">
        <f t="shared" si="1"/>
        <v>-</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4"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24" customHeight="1" x14ac:dyDescent="0.2">
      <c r="A96" s="106" t="s">
        <v>245</v>
      </c>
      <c r="B96" s="85" t="s">
        <v>246</v>
      </c>
      <c r="C96" s="108" t="s">
        <v>245</v>
      </c>
      <c r="D96" s="111">
        <v>0</v>
      </c>
      <c r="E96" s="111">
        <v>0</v>
      </c>
      <c r="F96" s="110" t="str">
        <f t="shared" si="1"/>
        <v>-</v>
      </c>
    </row>
    <row r="97" spans="1:6" s="21" customFormat="1" ht="12.75" customHeight="1" x14ac:dyDescent="0.2">
      <c r="A97" s="106" t="s">
        <v>247</v>
      </c>
      <c r="B97" s="85" t="s">
        <v>248</v>
      </c>
      <c r="C97" s="108" t="s">
        <v>247</v>
      </c>
      <c r="D97" s="111">
        <v>0</v>
      </c>
      <c r="E97" s="111">
        <v>0</v>
      </c>
      <c r="F97" s="110" t="str">
        <f t="shared" si="1"/>
        <v>-</v>
      </c>
    </row>
    <row r="98" spans="1:6" s="21" customFormat="1" ht="12.75" customHeight="1" x14ac:dyDescent="0.2">
      <c r="A98" s="106" t="s">
        <v>249</v>
      </c>
      <c r="B98" s="85" t="s">
        <v>250</v>
      </c>
      <c r="C98" s="108" t="s">
        <v>249</v>
      </c>
      <c r="D98" s="109">
        <f>SUM(D99:D105)</f>
        <v>0</v>
      </c>
      <c r="E98" s="109">
        <f>SUM(E99:E105)</f>
        <v>0</v>
      </c>
      <c r="F98" s="110" t="str">
        <f t="shared" si="1"/>
        <v>-</v>
      </c>
    </row>
    <row r="99" spans="1:6" s="21" customFormat="1" ht="24" customHeight="1" x14ac:dyDescent="0.2">
      <c r="A99" s="106" t="s">
        <v>251</v>
      </c>
      <c r="B99" s="85" t="s">
        <v>252</v>
      </c>
      <c r="C99" s="108" t="s">
        <v>251</v>
      </c>
      <c r="D99" s="111">
        <v>0</v>
      </c>
      <c r="E99" s="111">
        <v>0</v>
      </c>
      <c r="F99" s="110" t="str">
        <f t="shared" si="1"/>
        <v>-</v>
      </c>
    </row>
    <row r="100" spans="1:6" s="21" customFormat="1" ht="24" customHeight="1" x14ac:dyDescent="0.2">
      <c r="A100" s="106" t="s">
        <v>253</v>
      </c>
      <c r="B100" s="113" t="s">
        <v>254</v>
      </c>
      <c r="C100" s="108" t="s">
        <v>253</v>
      </c>
      <c r="D100" s="111">
        <v>0</v>
      </c>
      <c r="E100" s="111">
        <v>0</v>
      </c>
      <c r="F100" s="110" t="str">
        <f t="shared" si="1"/>
        <v>-</v>
      </c>
    </row>
    <row r="101" spans="1:6" s="21" customFormat="1" ht="24" customHeight="1" x14ac:dyDescent="0.2">
      <c r="A101" s="106" t="s">
        <v>255</v>
      </c>
      <c r="B101" s="113" t="s">
        <v>256</v>
      </c>
      <c r="C101" s="108" t="s">
        <v>255</v>
      </c>
      <c r="D101" s="111">
        <v>0</v>
      </c>
      <c r="E101" s="111">
        <v>0</v>
      </c>
      <c r="F101" s="110" t="str">
        <f t="shared" si="1"/>
        <v>-</v>
      </c>
    </row>
    <row r="102" spans="1:6" s="21" customFormat="1" ht="24" customHeight="1" x14ac:dyDescent="0.2">
      <c r="A102" s="106" t="s">
        <v>257</v>
      </c>
      <c r="B102" s="85" t="s">
        <v>258</v>
      </c>
      <c r="C102" s="108" t="s">
        <v>257</v>
      </c>
      <c r="D102" s="111">
        <v>0</v>
      </c>
      <c r="E102" s="111">
        <v>0</v>
      </c>
      <c r="F102" s="110" t="str">
        <f t="shared" si="1"/>
        <v>-</v>
      </c>
    </row>
    <row r="103" spans="1:6" s="21" customFormat="1" ht="24" customHeight="1" x14ac:dyDescent="0.2">
      <c r="A103" s="106" t="s">
        <v>259</v>
      </c>
      <c r="B103" s="113" t="s">
        <v>260</v>
      </c>
      <c r="C103" s="108" t="s">
        <v>259</v>
      </c>
      <c r="D103" s="111">
        <v>0</v>
      </c>
      <c r="E103" s="111">
        <v>0</v>
      </c>
      <c r="F103" s="110" t="str">
        <f t="shared" si="1"/>
        <v>-</v>
      </c>
    </row>
    <row r="104" spans="1:6" s="21" customFormat="1" ht="24"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4" customHeight="1" x14ac:dyDescent="0.2">
      <c r="A106" s="106" t="s">
        <v>265</v>
      </c>
      <c r="B106" s="107" t="s">
        <v>266</v>
      </c>
      <c r="C106" s="108" t="s">
        <v>265</v>
      </c>
      <c r="D106" s="109">
        <f>D107+D112+D120+D124</f>
        <v>18843.169999999998</v>
      </c>
      <c r="E106" s="109">
        <f>E107+E112+E120+E124</f>
        <v>22192.74</v>
      </c>
      <c r="F106" s="110">
        <f t="shared" si="1"/>
        <v>117.7760429906433</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18843.169999999998</v>
      </c>
      <c r="E112" s="109">
        <f>SUM(E113:E119)</f>
        <v>22192.74</v>
      </c>
      <c r="F112" s="110">
        <f t="shared" si="1"/>
        <v>117.7760429906433</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18843.169999999998</v>
      </c>
      <c r="E117" s="111">
        <v>22192.74</v>
      </c>
      <c r="F117" s="110">
        <f t="shared" si="1"/>
        <v>117.7760429906433</v>
      </c>
    </row>
    <row r="118" spans="1:6" s="21" customFormat="1" ht="12.75" customHeight="1" x14ac:dyDescent="0.2">
      <c r="A118" s="106" t="s">
        <v>289</v>
      </c>
      <c r="B118" s="107" t="s">
        <v>290</v>
      </c>
      <c r="C118" s="108" t="s">
        <v>289</v>
      </c>
      <c r="D118" s="111">
        <v>0</v>
      </c>
      <c r="E118" s="111">
        <v>0</v>
      </c>
      <c r="F118" s="110" t="str">
        <f t="shared" si="1"/>
        <v>-</v>
      </c>
    </row>
    <row r="119" spans="1:6" s="21" customFormat="1" ht="24"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4" t="s">
        <v>301</v>
      </c>
      <c r="B124" s="85" t="s">
        <v>302</v>
      </c>
      <c r="C124" s="86" t="s">
        <v>301</v>
      </c>
      <c r="D124" s="83"/>
      <c r="E124" s="83">
        <v>0</v>
      </c>
      <c r="F124" s="87" t="str">
        <f t="shared" si="1"/>
        <v>-</v>
      </c>
    </row>
    <row r="125" spans="1:6" s="21" customFormat="1" ht="24" customHeight="1" x14ac:dyDescent="0.2">
      <c r="A125" s="106" t="s">
        <v>303</v>
      </c>
      <c r="B125" s="113" t="s">
        <v>304</v>
      </c>
      <c r="C125" s="108" t="s">
        <v>303</v>
      </c>
      <c r="D125" s="109">
        <f>D126+D129</f>
        <v>2640</v>
      </c>
      <c r="E125" s="109">
        <f>E126+E129</f>
        <v>0</v>
      </c>
      <c r="F125" s="110">
        <f t="shared" si="1"/>
        <v>0</v>
      </c>
    </row>
    <row r="126" spans="1:6" s="21" customFormat="1" ht="12.75" customHeight="1" x14ac:dyDescent="0.2">
      <c r="A126" s="106" t="s">
        <v>305</v>
      </c>
      <c r="B126" s="85" t="s">
        <v>306</v>
      </c>
      <c r="C126" s="108" t="s">
        <v>305</v>
      </c>
      <c r="D126" s="109">
        <f>SUM(D127:D128)</f>
        <v>0</v>
      </c>
      <c r="E126" s="109">
        <f>SUM(E127:E128)</f>
        <v>0</v>
      </c>
      <c r="F126" s="110" t="str">
        <f t="shared" si="1"/>
        <v>-</v>
      </c>
    </row>
    <row r="127" spans="1:6" s="21" customFormat="1" ht="12.75" customHeight="1" x14ac:dyDescent="0.2">
      <c r="A127" s="106" t="s">
        <v>307</v>
      </c>
      <c r="B127" s="85" t="s">
        <v>308</v>
      </c>
      <c r="C127" s="108" t="s">
        <v>307</v>
      </c>
      <c r="D127" s="111">
        <v>0</v>
      </c>
      <c r="E127" s="111">
        <v>0</v>
      </c>
      <c r="F127" s="110" t="str">
        <f t="shared" si="1"/>
        <v>-</v>
      </c>
    </row>
    <row r="128" spans="1:6" s="21" customFormat="1" ht="12.75" customHeight="1" x14ac:dyDescent="0.2">
      <c r="A128" s="106" t="s">
        <v>309</v>
      </c>
      <c r="B128" s="85" t="s">
        <v>310</v>
      </c>
      <c r="C128" s="108" t="s">
        <v>309</v>
      </c>
      <c r="D128" s="111">
        <v>0</v>
      </c>
      <c r="E128" s="111">
        <v>0</v>
      </c>
      <c r="F128" s="110" t="str">
        <f t="shared" si="1"/>
        <v>-</v>
      </c>
    </row>
    <row r="129" spans="1:6" s="21" customFormat="1" ht="36" customHeight="1" x14ac:dyDescent="0.2">
      <c r="A129" s="106" t="s">
        <v>311</v>
      </c>
      <c r="B129" s="113" t="s">
        <v>312</v>
      </c>
      <c r="C129" s="108" t="s">
        <v>311</v>
      </c>
      <c r="D129" s="109">
        <f>SUM(D130:D133)</f>
        <v>2640</v>
      </c>
      <c r="E129" s="109">
        <f>SUM(E130:E133)</f>
        <v>0</v>
      </c>
      <c r="F129" s="110">
        <f t="shared" si="1"/>
        <v>0</v>
      </c>
    </row>
    <row r="130" spans="1:6" s="21" customFormat="1" ht="12.75" customHeight="1" x14ac:dyDescent="0.2">
      <c r="A130" s="106" t="s">
        <v>313</v>
      </c>
      <c r="B130" s="85" t="s">
        <v>314</v>
      </c>
      <c r="C130" s="108" t="s">
        <v>313</v>
      </c>
      <c r="D130" s="111">
        <v>2640</v>
      </c>
      <c r="E130" s="111">
        <v>0</v>
      </c>
      <c r="F130" s="110">
        <f t="shared" si="1"/>
        <v>0</v>
      </c>
    </row>
    <row r="131" spans="1:6" s="21" customFormat="1" ht="12.75" customHeight="1" x14ac:dyDescent="0.2">
      <c r="A131" s="106" t="s">
        <v>315</v>
      </c>
      <c r="B131" s="113" t="s">
        <v>316</v>
      </c>
      <c r="C131" s="108" t="s">
        <v>315</v>
      </c>
      <c r="D131" s="111">
        <v>0</v>
      </c>
      <c r="E131" s="111">
        <v>0</v>
      </c>
      <c r="F131" s="110" t="str">
        <f t="shared" si="1"/>
        <v>-</v>
      </c>
    </row>
    <row r="132" spans="1:6" s="21" customFormat="1" ht="24" customHeight="1" x14ac:dyDescent="0.2">
      <c r="A132" s="106" t="s">
        <v>317</v>
      </c>
      <c r="B132" s="113" t="s">
        <v>318</v>
      </c>
      <c r="C132" s="108" t="s">
        <v>317</v>
      </c>
      <c r="D132" s="111">
        <v>0</v>
      </c>
      <c r="E132" s="111">
        <v>0</v>
      </c>
      <c r="F132" s="110" t="str">
        <f t="shared" si="1"/>
        <v>-</v>
      </c>
    </row>
    <row r="133" spans="1:6" s="21" customFormat="1" ht="24" customHeight="1" x14ac:dyDescent="0.2">
      <c r="A133" s="106" t="s">
        <v>319</v>
      </c>
      <c r="B133" s="113" t="s">
        <v>320</v>
      </c>
      <c r="C133" s="108" t="s">
        <v>319</v>
      </c>
      <c r="D133" s="111">
        <v>0</v>
      </c>
      <c r="E133" s="111">
        <v>0</v>
      </c>
      <c r="F133" s="110" t="str">
        <f t="shared" si="1"/>
        <v>-</v>
      </c>
    </row>
    <row r="134" spans="1:6" s="21" customFormat="1" ht="24" customHeight="1" x14ac:dyDescent="0.2">
      <c r="A134" s="106" t="s">
        <v>321</v>
      </c>
      <c r="B134" s="113" t="s">
        <v>322</v>
      </c>
      <c r="C134" s="108" t="s">
        <v>321</v>
      </c>
      <c r="D134" s="109">
        <f>D135+D139</f>
        <v>99502.38</v>
      </c>
      <c r="E134" s="109">
        <f>E135+E139</f>
        <v>166155.20000000001</v>
      </c>
      <c r="F134" s="110">
        <f t="shared" ref="F134:F197" si="2">IF(D134&lt;&gt;0,IF(E134/D134&gt;=100,"&gt;&gt;100",E134/D134*100),"-")</f>
        <v>166.98615651203519</v>
      </c>
    </row>
    <row r="135" spans="1:6" s="21" customFormat="1" ht="24" customHeight="1" x14ac:dyDescent="0.2">
      <c r="A135" s="106" t="s">
        <v>323</v>
      </c>
      <c r="B135" s="113" t="s">
        <v>324</v>
      </c>
      <c r="C135" s="108" t="s">
        <v>323</v>
      </c>
      <c r="D135" s="109">
        <f>SUM(D136:D138)</f>
        <v>99502.38</v>
      </c>
      <c r="E135" s="109">
        <f>SUM(E136:E138)</f>
        <v>166155.20000000001</v>
      </c>
      <c r="F135" s="110">
        <f t="shared" si="2"/>
        <v>166.98615651203519</v>
      </c>
    </row>
    <row r="136" spans="1:6" s="21" customFormat="1" ht="12.75" customHeight="1" x14ac:dyDescent="0.2">
      <c r="A136" s="106" t="s">
        <v>325</v>
      </c>
      <c r="B136" s="85" t="s">
        <v>326</v>
      </c>
      <c r="C136" s="108" t="s">
        <v>325</v>
      </c>
      <c r="D136" s="111">
        <v>72506.59</v>
      </c>
      <c r="E136" s="111">
        <v>166155.20000000001</v>
      </c>
      <c r="F136" s="110">
        <f t="shared" si="2"/>
        <v>229.15875646613642</v>
      </c>
    </row>
    <row r="137" spans="1:6" s="21" customFormat="1" ht="24" customHeight="1" x14ac:dyDescent="0.2">
      <c r="A137" s="106" t="s">
        <v>327</v>
      </c>
      <c r="B137" s="113" t="s">
        <v>328</v>
      </c>
      <c r="C137" s="108" t="s">
        <v>327</v>
      </c>
      <c r="D137" s="111">
        <v>26995.79</v>
      </c>
      <c r="E137" s="111">
        <v>0</v>
      </c>
      <c r="F137" s="110">
        <f t="shared" si="2"/>
        <v>0</v>
      </c>
    </row>
    <row r="138" spans="1:6" s="21" customFormat="1" ht="24" customHeight="1" x14ac:dyDescent="0.2">
      <c r="A138" s="106" t="s">
        <v>329</v>
      </c>
      <c r="B138" s="85" t="s">
        <v>330</v>
      </c>
      <c r="C138" s="108" t="s">
        <v>329</v>
      </c>
      <c r="D138" s="111">
        <v>0</v>
      </c>
      <c r="E138" s="111">
        <v>0</v>
      </c>
      <c r="F138" s="110" t="str">
        <f t="shared" si="2"/>
        <v>-</v>
      </c>
    </row>
    <row r="139" spans="1:6" s="21" customFormat="1" ht="12.75" customHeight="1" x14ac:dyDescent="0.2">
      <c r="A139" s="106" t="s">
        <v>331</v>
      </c>
      <c r="B139" s="85" t="s">
        <v>332</v>
      </c>
      <c r="C139" s="108" t="s">
        <v>331</v>
      </c>
      <c r="D139" s="111">
        <v>0</v>
      </c>
      <c r="E139" s="111">
        <v>0</v>
      </c>
      <c r="F139" s="110" t="str">
        <f t="shared" si="2"/>
        <v>-</v>
      </c>
    </row>
    <row r="140" spans="1:6" s="21" customFormat="1" ht="12.75" customHeight="1" x14ac:dyDescent="0.2">
      <c r="A140" s="106" t="s">
        <v>333</v>
      </c>
      <c r="B140" s="85" t="s">
        <v>334</v>
      </c>
      <c r="C140" s="108" t="s">
        <v>333</v>
      </c>
      <c r="D140" s="109">
        <f>D141+D151</f>
        <v>0</v>
      </c>
      <c r="E140" s="109">
        <f>E141+E151</f>
        <v>0</v>
      </c>
      <c r="F140" s="110" t="str">
        <f t="shared" si="2"/>
        <v>-</v>
      </c>
    </row>
    <row r="141" spans="1:6" s="21" customFormat="1" ht="12.75" customHeight="1" x14ac:dyDescent="0.2">
      <c r="A141" s="106" t="s">
        <v>335</v>
      </c>
      <c r="B141" s="85" t="s">
        <v>336</v>
      </c>
      <c r="C141" s="108" t="s">
        <v>335</v>
      </c>
      <c r="D141" s="109">
        <f>SUM(D142:D150)</f>
        <v>0</v>
      </c>
      <c r="E141" s="109">
        <f>SUM(E142:E150)</f>
        <v>0</v>
      </c>
      <c r="F141" s="110" t="str">
        <f t="shared" si="2"/>
        <v>-</v>
      </c>
    </row>
    <row r="142" spans="1:6" s="21" customFormat="1" ht="12.75" customHeight="1" x14ac:dyDescent="0.2">
      <c r="A142" s="106" t="s">
        <v>337</v>
      </c>
      <c r="B142" s="85" t="s">
        <v>338</v>
      </c>
      <c r="C142" s="108" t="s">
        <v>337</v>
      </c>
      <c r="D142" s="111">
        <v>0</v>
      </c>
      <c r="E142" s="111">
        <v>0</v>
      </c>
      <c r="F142" s="110" t="str">
        <f t="shared" si="2"/>
        <v>-</v>
      </c>
    </row>
    <row r="143" spans="1:6" s="21" customFormat="1" ht="12.75" customHeight="1" x14ac:dyDescent="0.2">
      <c r="A143" s="106" t="s">
        <v>339</v>
      </c>
      <c r="B143" s="85" t="s">
        <v>340</v>
      </c>
      <c r="C143" s="108" t="s">
        <v>339</v>
      </c>
      <c r="D143" s="111">
        <v>0</v>
      </c>
      <c r="E143" s="111">
        <v>0</v>
      </c>
      <c r="F143" s="110" t="str">
        <f t="shared" si="2"/>
        <v>-</v>
      </c>
    </row>
    <row r="144" spans="1:6" s="21" customFormat="1" ht="12.75" customHeight="1" x14ac:dyDescent="0.2">
      <c r="A144" s="106" t="s">
        <v>341</v>
      </c>
      <c r="B144" s="85" t="s">
        <v>342</v>
      </c>
      <c r="C144" s="108" t="s">
        <v>341</v>
      </c>
      <c r="D144" s="111">
        <v>0</v>
      </c>
      <c r="E144" s="111">
        <v>0</v>
      </c>
      <c r="F144" s="110" t="str">
        <f t="shared" si="2"/>
        <v>-</v>
      </c>
    </row>
    <row r="145" spans="1:6" s="21" customFormat="1" ht="12.75" customHeight="1" x14ac:dyDescent="0.2">
      <c r="A145" s="106" t="s">
        <v>343</v>
      </c>
      <c r="B145" s="85" t="s">
        <v>344</v>
      </c>
      <c r="C145" s="108" t="s">
        <v>343</v>
      </c>
      <c r="D145" s="111">
        <v>0</v>
      </c>
      <c r="E145" s="111">
        <v>0</v>
      </c>
      <c r="F145" s="110" t="str">
        <f t="shared" si="2"/>
        <v>-</v>
      </c>
    </row>
    <row r="146" spans="1:6" s="21" customFormat="1" ht="12.75" customHeight="1" x14ac:dyDescent="0.2">
      <c r="A146" s="106" t="s">
        <v>345</v>
      </c>
      <c r="B146" s="85" t="s">
        <v>346</v>
      </c>
      <c r="C146" s="108" t="s">
        <v>345</v>
      </c>
      <c r="D146" s="111">
        <v>0</v>
      </c>
      <c r="E146" s="111">
        <v>0</v>
      </c>
      <c r="F146" s="110" t="str">
        <f t="shared" si="2"/>
        <v>-</v>
      </c>
    </row>
    <row r="147" spans="1:6" s="21" customFormat="1" ht="12.75" customHeight="1" x14ac:dyDescent="0.2">
      <c r="A147" s="106" t="s">
        <v>347</v>
      </c>
      <c r="B147" s="85" t="s">
        <v>348</v>
      </c>
      <c r="C147" s="108" t="s">
        <v>347</v>
      </c>
      <c r="D147" s="111">
        <v>0</v>
      </c>
      <c r="E147" s="111">
        <v>0</v>
      </c>
      <c r="F147" s="110" t="str">
        <f t="shared" si="2"/>
        <v>-</v>
      </c>
    </row>
    <row r="148" spans="1:6" s="21" customFormat="1" ht="12.75" customHeight="1" x14ac:dyDescent="0.2">
      <c r="A148" s="106" t="s">
        <v>349</v>
      </c>
      <c r="B148" s="85"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815373.65999999992</v>
      </c>
      <c r="E152" s="109">
        <f>E153+E164+E202+E221+E230+E262+E273</f>
        <v>1006112.6200000001</v>
      </c>
      <c r="F152" s="110">
        <f t="shared" si="2"/>
        <v>123.39282826477375</v>
      </c>
    </row>
    <row r="153" spans="1:6" s="21" customFormat="1" ht="12.75" customHeight="1" x14ac:dyDescent="0.2">
      <c r="A153" s="106" t="s">
        <v>34</v>
      </c>
      <c r="B153" s="107" t="s">
        <v>358</v>
      </c>
      <c r="C153" s="108" t="s">
        <v>34</v>
      </c>
      <c r="D153" s="109">
        <f>D154+D159+D160</f>
        <v>663884.30999999982</v>
      </c>
      <c r="E153" s="109">
        <f>E154+E159+E160</f>
        <v>820517.22000000009</v>
      </c>
      <c r="F153" s="110">
        <f t="shared" si="2"/>
        <v>123.59340439902854</v>
      </c>
    </row>
    <row r="154" spans="1:6" s="21" customFormat="1" ht="12.75" customHeight="1" x14ac:dyDescent="0.2">
      <c r="A154" s="106" t="s">
        <v>359</v>
      </c>
      <c r="B154" s="107" t="s">
        <v>360</v>
      </c>
      <c r="C154" s="108" t="s">
        <v>359</v>
      </c>
      <c r="D154" s="109">
        <f>SUM(D155:D158)</f>
        <v>551393.04999999993</v>
      </c>
      <c r="E154" s="109">
        <f>SUM(E155:E158)</f>
        <v>680515.56</v>
      </c>
      <c r="F154" s="110">
        <f t="shared" si="2"/>
        <v>123.41750771069751</v>
      </c>
    </row>
    <row r="155" spans="1:6" s="21" customFormat="1" ht="12.75" customHeight="1" x14ac:dyDescent="0.2">
      <c r="A155" s="106" t="s">
        <v>361</v>
      </c>
      <c r="B155" s="107" t="s">
        <v>362</v>
      </c>
      <c r="C155" s="108" t="s">
        <v>361</v>
      </c>
      <c r="D155" s="111">
        <v>541594.34</v>
      </c>
      <c r="E155" s="111">
        <v>680515.56</v>
      </c>
      <c r="F155" s="110">
        <f t="shared" si="2"/>
        <v>125.65041946339397</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5" t="s">
        <v>366</v>
      </c>
      <c r="C157" s="108" t="s">
        <v>365</v>
      </c>
      <c r="D157" s="111">
        <v>1412.77</v>
      </c>
      <c r="E157" s="111">
        <v>0</v>
      </c>
      <c r="F157" s="110">
        <f t="shared" si="2"/>
        <v>0</v>
      </c>
    </row>
    <row r="158" spans="1:6" s="21" customFormat="1" ht="12.75" customHeight="1" x14ac:dyDescent="0.2">
      <c r="A158" s="106" t="s">
        <v>367</v>
      </c>
      <c r="B158" s="85" t="s">
        <v>368</v>
      </c>
      <c r="C158" s="108" t="s">
        <v>367</v>
      </c>
      <c r="D158" s="111">
        <v>8385.94</v>
      </c>
      <c r="E158" s="111">
        <v>0</v>
      </c>
      <c r="F158" s="110">
        <f t="shared" si="2"/>
        <v>0</v>
      </c>
    </row>
    <row r="159" spans="1:6" s="21" customFormat="1" ht="12.75" customHeight="1" x14ac:dyDescent="0.2">
      <c r="A159" s="106" t="s">
        <v>369</v>
      </c>
      <c r="B159" s="85" t="s">
        <v>370</v>
      </c>
      <c r="C159" s="108" t="s">
        <v>369</v>
      </c>
      <c r="D159" s="111">
        <v>21427.95</v>
      </c>
      <c r="E159" s="111">
        <v>27445.759999999998</v>
      </c>
      <c r="F159" s="110">
        <f t="shared" si="2"/>
        <v>128.08392776723858</v>
      </c>
    </row>
    <row r="160" spans="1:6" s="21" customFormat="1" ht="12.75" customHeight="1" x14ac:dyDescent="0.2">
      <c r="A160" s="106" t="s">
        <v>371</v>
      </c>
      <c r="B160" s="85" t="s">
        <v>372</v>
      </c>
      <c r="C160" s="108" t="s">
        <v>371</v>
      </c>
      <c r="D160" s="109">
        <f>SUM(D161:D163)</f>
        <v>91063.31</v>
      </c>
      <c r="E160" s="109">
        <f>SUM(E161:E163)</f>
        <v>112555.9</v>
      </c>
      <c r="F160" s="110">
        <f t="shared" si="2"/>
        <v>123.60181065239118</v>
      </c>
    </row>
    <row r="161" spans="1:6" s="21" customFormat="1" ht="12.75" customHeight="1" x14ac:dyDescent="0.2">
      <c r="A161" s="106" t="s">
        <v>373</v>
      </c>
      <c r="B161" s="85" t="s">
        <v>374</v>
      </c>
      <c r="C161" s="108" t="s">
        <v>373</v>
      </c>
      <c r="D161" s="111">
        <v>0</v>
      </c>
      <c r="E161" s="111">
        <v>0</v>
      </c>
      <c r="F161" s="110" t="str">
        <f t="shared" si="2"/>
        <v>-</v>
      </c>
    </row>
    <row r="162" spans="1:6" s="21" customFormat="1" ht="12.75" customHeight="1" x14ac:dyDescent="0.2">
      <c r="A162" s="106" t="s">
        <v>375</v>
      </c>
      <c r="B162" s="85" t="s">
        <v>376</v>
      </c>
      <c r="C162" s="108" t="s">
        <v>375</v>
      </c>
      <c r="D162" s="111">
        <v>91063.31</v>
      </c>
      <c r="E162" s="111">
        <v>112555.9</v>
      </c>
      <c r="F162" s="110">
        <f t="shared" si="2"/>
        <v>123.60181065239118</v>
      </c>
    </row>
    <row r="163" spans="1:6" s="21" customFormat="1" ht="12.75" customHeight="1" x14ac:dyDescent="0.2">
      <c r="A163" s="106" t="s">
        <v>377</v>
      </c>
      <c r="B163" s="107" t="s">
        <v>378</v>
      </c>
      <c r="C163" s="108" t="s">
        <v>377</v>
      </c>
      <c r="D163" s="111">
        <v>0</v>
      </c>
      <c r="E163" s="111">
        <v>0</v>
      </c>
      <c r="F163" s="110" t="str">
        <f t="shared" si="2"/>
        <v>-</v>
      </c>
    </row>
    <row r="164" spans="1:6" s="21" customFormat="1" ht="12.75" customHeight="1" x14ac:dyDescent="0.2">
      <c r="A164" s="84" t="s">
        <v>379</v>
      </c>
      <c r="B164" s="85" t="s">
        <v>380</v>
      </c>
      <c r="C164" s="108" t="s">
        <v>379</v>
      </c>
      <c r="D164" s="109">
        <f>D165+D170+D178+D188+D189+D194</f>
        <v>106719.02</v>
      </c>
      <c r="E164" s="109">
        <f>E165+E170+E178+E188+E189+E194</f>
        <v>129786.5</v>
      </c>
      <c r="F164" s="110">
        <f t="shared" si="2"/>
        <v>121.61515351246666</v>
      </c>
    </row>
    <row r="165" spans="1:6" s="21" customFormat="1" ht="12.75" customHeight="1" x14ac:dyDescent="0.2">
      <c r="A165" s="106" t="s">
        <v>381</v>
      </c>
      <c r="B165" s="107" t="s">
        <v>382</v>
      </c>
      <c r="C165" s="108" t="s">
        <v>381</v>
      </c>
      <c r="D165" s="109">
        <f>SUM(D166:D169)</f>
        <v>39007.61</v>
      </c>
      <c r="E165" s="109">
        <f>SUM(E166:E169)</f>
        <v>38057.910000000003</v>
      </c>
      <c r="F165" s="110">
        <f t="shared" si="2"/>
        <v>97.565346864368266</v>
      </c>
    </row>
    <row r="166" spans="1:6" s="21" customFormat="1" ht="12.75" customHeight="1" x14ac:dyDescent="0.2">
      <c r="A166" s="106" t="s">
        <v>383</v>
      </c>
      <c r="B166" s="107" t="s">
        <v>384</v>
      </c>
      <c r="C166" s="108" t="s">
        <v>383</v>
      </c>
      <c r="D166" s="111">
        <v>1145.4000000000001</v>
      </c>
      <c r="E166" s="111">
        <v>2448.4</v>
      </c>
      <c r="F166" s="110">
        <f t="shared" si="2"/>
        <v>213.75938536755717</v>
      </c>
    </row>
    <row r="167" spans="1:6" s="21" customFormat="1" ht="12.75" customHeight="1" x14ac:dyDescent="0.2">
      <c r="A167" s="106" t="s">
        <v>385</v>
      </c>
      <c r="B167" s="107" t="s">
        <v>386</v>
      </c>
      <c r="C167" s="108" t="s">
        <v>385</v>
      </c>
      <c r="D167" s="111">
        <v>36183.51</v>
      </c>
      <c r="E167" s="111">
        <v>35290.01</v>
      </c>
      <c r="F167" s="110">
        <f t="shared" si="2"/>
        <v>97.530643102341372</v>
      </c>
    </row>
    <row r="168" spans="1:6" s="21" customFormat="1" ht="12.75" customHeight="1" x14ac:dyDescent="0.2">
      <c r="A168" s="106" t="s">
        <v>387</v>
      </c>
      <c r="B168" s="107" t="s">
        <v>388</v>
      </c>
      <c r="C168" s="108" t="s">
        <v>387</v>
      </c>
      <c r="D168" s="111">
        <v>157.6</v>
      </c>
      <c r="E168" s="111">
        <v>0</v>
      </c>
      <c r="F168" s="110">
        <f t="shared" si="2"/>
        <v>0</v>
      </c>
    </row>
    <row r="169" spans="1:6" s="21" customFormat="1" ht="12.75" customHeight="1" x14ac:dyDescent="0.2">
      <c r="A169" s="106" t="s">
        <v>389</v>
      </c>
      <c r="B169" s="107" t="s">
        <v>390</v>
      </c>
      <c r="C169" s="108" t="s">
        <v>389</v>
      </c>
      <c r="D169" s="111">
        <v>1521.1</v>
      </c>
      <c r="E169" s="111">
        <v>319.5</v>
      </c>
      <c r="F169" s="110">
        <f t="shared" si="2"/>
        <v>21.004536190914472</v>
      </c>
    </row>
    <row r="170" spans="1:6" s="21" customFormat="1" ht="12.75" customHeight="1" x14ac:dyDescent="0.2">
      <c r="A170" s="106" t="s">
        <v>391</v>
      </c>
      <c r="B170" s="107" t="s">
        <v>392</v>
      </c>
      <c r="C170" s="108" t="s">
        <v>391</v>
      </c>
      <c r="D170" s="109">
        <f>SUM(D171:D177)</f>
        <v>48603.39</v>
      </c>
      <c r="E170" s="109">
        <f>SUM(E171:E177)</f>
        <v>56123.64</v>
      </c>
      <c r="F170" s="110">
        <f t="shared" si="2"/>
        <v>115.47268616448359</v>
      </c>
    </row>
    <row r="171" spans="1:6" s="21" customFormat="1" ht="12.75" customHeight="1" x14ac:dyDescent="0.2">
      <c r="A171" s="106" t="s">
        <v>393</v>
      </c>
      <c r="B171" s="107" t="s">
        <v>394</v>
      </c>
      <c r="C171" s="108" t="s">
        <v>393</v>
      </c>
      <c r="D171" s="111">
        <v>4501.9399999999996</v>
      </c>
      <c r="E171" s="111">
        <v>5104.38</v>
      </c>
      <c r="F171" s="110">
        <f t="shared" si="2"/>
        <v>113.38178651870084</v>
      </c>
    </row>
    <row r="172" spans="1:6" s="21" customFormat="1" ht="12.75" customHeight="1" x14ac:dyDescent="0.2">
      <c r="A172" s="106" t="s">
        <v>395</v>
      </c>
      <c r="B172" s="107" t="s">
        <v>396</v>
      </c>
      <c r="C172" s="108" t="s">
        <v>395</v>
      </c>
      <c r="D172" s="111">
        <v>32322.97</v>
      </c>
      <c r="E172" s="111">
        <v>36278.97</v>
      </c>
      <c r="F172" s="110">
        <f t="shared" si="2"/>
        <v>112.23897432692603</v>
      </c>
    </row>
    <row r="173" spans="1:6" s="21" customFormat="1" ht="12.75" customHeight="1" x14ac:dyDescent="0.2">
      <c r="A173" s="106" t="s">
        <v>397</v>
      </c>
      <c r="B173" s="85" t="s">
        <v>398</v>
      </c>
      <c r="C173" s="108" t="s">
        <v>397</v>
      </c>
      <c r="D173" s="111">
        <v>10412.56</v>
      </c>
      <c r="E173" s="111">
        <v>10685.87</v>
      </c>
      <c r="F173" s="110">
        <f t="shared" si="2"/>
        <v>102.62481080541195</v>
      </c>
    </row>
    <row r="174" spans="1:6" s="21" customFormat="1" ht="12.75" customHeight="1" x14ac:dyDescent="0.2">
      <c r="A174" s="106" t="s">
        <v>399</v>
      </c>
      <c r="B174" s="85" t="s">
        <v>400</v>
      </c>
      <c r="C174" s="108" t="s">
        <v>399</v>
      </c>
      <c r="D174" s="111">
        <v>429.11</v>
      </c>
      <c r="E174" s="111">
        <v>2814.54</v>
      </c>
      <c r="F174" s="110">
        <f t="shared" si="2"/>
        <v>655.90175013399823</v>
      </c>
    </row>
    <row r="175" spans="1:6" s="21" customFormat="1" ht="12.75" customHeight="1" x14ac:dyDescent="0.2">
      <c r="A175" s="106" t="s">
        <v>401</v>
      </c>
      <c r="B175" s="85" t="s">
        <v>402</v>
      </c>
      <c r="C175" s="108" t="s">
        <v>401</v>
      </c>
      <c r="D175" s="111">
        <v>936.81</v>
      </c>
      <c r="E175" s="111">
        <v>920.13</v>
      </c>
      <c r="F175" s="110">
        <f t="shared" si="2"/>
        <v>98.219489544304622</v>
      </c>
    </row>
    <row r="176" spans="1:6" s="21" customFormat="1" ht="12.75" customHeight="1" x14ac:dyDescent="0.2">
      <c r="A176" s="106" t="s">
        <v>403</v>
      </c>
      <c r="B176" s="85" t="s">
        <v>404</v>
      </c>
      <c r="C176" s="108" t="s">
        <v>403</v>
      </c>
      <c r="D176" s="111">
        <v>0</v>
      </c>
      <c r="E176" s="111">
        <v>0</v>
      </c>
      <c r="F176" s="110" t="str">
        <f t="shared" si="2"/>
        <v>-</v>
      </c>
    </row>
    <row r="177" spans="1:6" s="21" customFormat="1" ht="12.75" customHeight="1" x14ac:dyDescent="0.2">
      <c r="A177" s="106" t="s">
        <v>405</v>
      </c>
      <c r="B177" s="85" t="s">
        <v>406</v>
      </c>
      <c r="C177" s="108" t="s">
        <v>405</v>
      </c>
      <c r="D177" s="111">
        <v>0</v>
      </c>
      <c r="E177" s="111">
        <v>319.75</v>
      </c>
      <c r="F177" s="110" t="str">
        <f t="shared" si="2"/>
        <v>-</v>
      </c>
    </row>
    <row r="178" spans="1:6" s="21" customFormat="1" ht="12.75" customHeight="1" x14ac:dyDescent="0.2">
      <c r="A178" s="106" t="s">
        <v>407</v>
      </c>
      <c r="B178" s="85" t="s">
        <v>408</v>
      </c>
      <c r="C178" s="108" t="s">
        <v>407</v>
      </c>
      <c r="D178" s="109">
        <f>SUM(D179:D187)</f>
        <v>15867.77</v>
      </c>
      <c r="E178" s="109">
        <f>SUM(E179:E187)</f>
        <v>22703.940000000002</v>
      </c>
      <c r="F178" s="110">
        <f t="shared" si="2"/>
        <v>143.08210920627161</v>
      </c>
    </row>
    <row r="179" spans="1:6" s="21" customFormat="1" ht="12.75" customHeight="1" x14ac:dyDescent="0.2">
      <c r="A179" s="106" t="s">
        <v>409</v>
      </c>
      <c r="B179" s="85" t="s">
        <v>410</v>
      </c>
      <c r="C179" s="108" t="s">
        <v>409</v>
      </c>
      <c r="D179" s="111">
        <v>1439.78</v>
      </c>
      <c r="E179" s="111">
        <v>1319.33</v>
      </c>
      <c r="F179" s="110">
        <f t="shared" si="2"/>
        <v>91.634138548944975</v>
      </c>
    </row>
    <row r="180" spans="1:6" s="21" customFormat="1" ht="12.75" customHeight="1" x14ac:dyDescent="0.2">
      <c r="A180" s="106" t="s">
        <v>411</v>
      </c>
      <c r="B180" s="85" t="s">
        <v>412</v>
      </c>
      <c r="C180" s="108" t="s">
        <v>411</v>
      </c>
      <c r="D180" s="111">
        <v>6657.25</v>
      </c>
      <c r="E180" s="111">
        <v>8896.6</v>
      </c>
      <c r="F180" s="110">
        <f t="shared" si="2"/>
        <v>133.63776334071878</v>
      </c>
    </row>
    <row r="181" spans="1:6" s="21" customFormat="1" ht="12.75" customHeight="1" x14ac:dyDescent="0.2">
      <c r="A181" s="106" t="s">
        <v>413</v>
      </c>
      <c r="B181" s="85" t="s">
        <v>414</v>
      </c>
      <c r="C181" s="108" t="s">
        <v>413</v>
      </c>
      <c r="D181" s="111">
        <v>0</v>
      </c>
      <c r="E181" s="111">
        <v>0</v>
      </c>
      <c r="F181" s="110" t="str">
        <f t="shared" si="2"/>
        <v>-</v>
      </c>
    </row>
    <row r="182" spans="1:6" s="21" customFormat="1" ht="12.75" customHeight="1" x14ac:dyDescent="0.2">
      <c r="A182" s="106" t="s">
        <v>415</v>
      </c>
      <c r="B182" s="85" t="s">
        <v>416</v>
      </c>
      <c r="C182" s="108" t="s">
        <v>415</v>
      </c>
      <c r="D182" s="111">
        <v>3806.38</v>
      </c>
      <c r="E182" s="111">
        <v>3778.56</v>
      </c>
      <c r="F182" s="110">
        <f t="shared" si="2"/>
        <v>99.269121842800772</v>
      </c>
    </row>
    <row r="183" spans="1:6" s="21" customFormat="1" ht="12.75" customHeight="1" x14ac:dyDescent="0.2">
      <c r="A183" s="106" t="s">
        <v>417</v>
      </c>
      <c r="B183" s="107" t="s">
        <v>418</v>
      </c>
      <c r="C183" s="108" t="s">
        <v>417</v>
      </c>
      <c r="D183" s="111">
        <v>0</v>
      </c>
      <c r="E183" s="111">
        <v>0</v>
      </c>
      <c r="F183" s="110" t="str">
        <f t="shared" si="2"/>
        <v>-</v>
      </c>
    </row>
    <row r="184" spans="1:6" s="21" customFormat="1" ht="12.75" customHeight="1" x14ac:dyDescent="0.2">
      <c r="A184" s="106" t="s">
        <v>419</v>
      </c>
      <c r="B184" s="107" t="s">
        <v>420</v>
      </c>
      <c r="C184" s="108" t="s">
        <v>419</v>
      </c>
      <c r="D184" s="111">
        <v>2212.2600000000002</v>
      </c>
      <c r="E184" s="111">
        <v>3758.79</v>
      </c>
      <c r="F184" s="110">
        <f t="shared" si="2"/>
        <v>169.90724417563939</v>
      </c>
    </row>
    <row r="185" spans="1:6" s="21" customFormat="1" ht="12.75" customHeight="1" x14ac:dyDescent="0.2">
      <c r="A185" s="106" t="s">
        <v>421</v>
      </c>
      <c r="B185" s="107" t="s">
        <v>422</v>
      </c>
      <c r="C185" s="108" t="s">
        <v>421</v>
      </c>
      <c r="D185" s="111">
        <v>425.5</v>
      </c>
      <c r="E185" s="111">
        <v>1022.7</v>
      </c>
      <c r="F185" s="110">
        <f t="shared" si="2"/>
        <v>240.35252643948297</v>
      </c>
    </row>
    <row r="186" spans="1:6" s="21" customFormat="1" ht="12.75" customHeight="1" x14ac:dyDescent="0.2">
      <c r="A186" s="106" t="s">
        <v>423</v>
      </c>
      <c r="B186" s="107" t="s">
        <v>424</v>
      </c>
      <c r="C186" s="108" t="s">
        <v>423</v>
      </c>
      <c r="D186" s="111">
        <v>1108.5999999999999</v>
      </c>
      <c r="E186" s="111">
        <v>3866.56</v>
      </c>
      <c r="F186" s="110">
        <f t="shared" si="2"/>
        <v>348.77863972578029</v>
      </c>
    </row>
    <row r="187" spans="1:6" s="21" customFormat="1" ht="12.75" customHeight="1" x14ac:dyDescent="0.2">
      <c r="A187" s="106" t="s">
        <v>425</v>
      </c>
      <c r="B187" s="107" t="s">
        <v>426</v>
      </c>
      <c r="C187" s="108" t="s">
        <v>425</v>
      </c>
      <c r="D187" s="111">
        <v>218</v>
      </c>
      <c r="E187" s="111">
        <v>61.4</v>
      </c>
      <c r="F187" s="110">
        <f t="shared" si="2"/>
        <v>28.165137614678898</v>
      </c>
    </row>
    <row r="188" spans="1:6" s="21" customFormat="1" ht="12.75" customHeight="1" x14ac:dyDescent="0.2">
      <c r="A188" s="106" t="s">
        <v>427</v>
      </c>
      <c r="B188" s="107" t="s">
        <v>428</v>
      </c>
      <c r="C188" s="108" t="s">
        <v>427</v>
      </c>
      <c r="D188" s="111">
        <v>0</v>
      </c>
      <c r="E188" s="111">
        <v>0</v>
      </c>
      <c r="F188" s="110" t="str">
        <f t="shared" si="2"/>
        <v>-</v>
      </c>
    </row>
    <row r="189" spans="1:6" s="21" customFormat="1" ht="24" customHeight="1" x14ac:dyDescent="0.2">
      <c r="A189" s="84" t="s">
        <v>429</v>
      </c>
      <c r="B189" s="85" t="s">
        <v>430</v>
      </c>
      <c r="C189" s="86" t="s">
        <v>429</v>
      </c>
      <c r="D189" s="109">
        <f>SUM(D190:D193)</f>
        <v>0</v>
      </c>
      <c r="E189" s="109">
        <f>SUM(E190:E193)</f>
        <v>0</v>
      </c>
      <c r="F189" s="110" t="str">
        <f t="shared" si="2"/>
        <v>-</v>
      </c>
    </row>
    <row r="190" spans="1:6" s="21" customFormat="1" ht="12.75" customHeight="1" x14ac:dyDescent="0.2">
      <c r="A190" s="84" t="s">
        <v>431</v>
      </c>
      <c r="B190" s="85" t="s">
        <v>432</v>
      </c>
      <c r="C190" s="86" t="s">
        <v>431</v>
      </c>
      <c r="D190" s="83"/>
      <c r="E190" s="83">
        <v>0</v>
      </c>
      <c r="F190" s="87" t="str">
        <f t="shared" si="2"/>
        <v>-</v>
      </c>
    </row>
    <row r="191" spans="1:6" s="21" customFormat="1" ht="12.75" customHeight="1" x14ac:dyDescent="0.2">
      <c r="A191" s="84" t="s">
        <v>433</v>
      </c>
      <c r="B191" s="85" t="s">
        <v>434</v>
      </c>
      <c r="C191" s="86" t="s">
        <v>433</v>
      </c>
      <c r="D191" s="83"/>
      <c r="E191" s="83">
        <v>0</v>
      </c>
      <c r="F191" s="87" t="str">
        <f t="shared" si="2"/>
        <v>-</v>
      </c>
    </row>
    <row r="192" spans="1:6" s="21" customFormat="1" ht="12.75" customHeight="1" x14ac:dyDescent="0.2">
      <c r="A192" s="84" t="s">
        <v>435</v>
      </c>
      <c r="B192" s="85" t="s">
        <v>436</v>
      </c>
      <c r="C192" s="86" t="s">
        <v>435</v>
      </c>
      <c r="D192" s="83"/>
      <c r="E192" s="83">
        <v>0</v>
      </c>
      <c r="F192" s="87" t="str">
        <f t="shared" si="2"/>
        <v>-</v>
      </c>
    </row>
    <row r="193" spans="1:6" s="21" customFormat="1" ht="12.75" customHeight="1" x14ac:dyDescent="0.2">
      <c r="A193" s="84" t="s">
        <v>437</v>
      </c>
      <c r="B193" s="85" t="s">
        <v>438</v>
      </c>
      <c r="C193" s="86" t="s">
        <v>437</v>
      </c>
      <c r="D193" s="83"/>
      <c r="E193" s="83">
        <v>0</v>
      </c>
      <c r="F193" s="87" t="str">
        <f t="shared" si="2"/>
        <v>-</v>
      </c>
    </row>
    <row r="194" spans="1:6" s="21" customFormat="1" ht="12.75" customHeight="1" x14ac:dyDescent="0.2">
      <c r="A194" s="106" t="s">
        <v>439</v>
      </c>
      <c r="B194" s="107" t="s">
        <v>440</v>
      </c>
      <c r="C194" s="108" t="s">
        <v>439</v>
      </c>
      <c r="D194" s="109">
        <f>SUM(D195:D201)</f>
        <v>3240.25</v>
      </c>
      <c r="E194" s="109">
        <f>SUM(E195:E201)</f>
        <v>12901.009999999998</v>
      </c>
      <c r="F194" s="110">
        <f t="shared" si="2"/>
        <v>398.14859964508906</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753.31</v>
      </c>
      <c r="E196" s="111">
        <v>1057.03</v>
      </c>
      <c r="F196" s="110">
        <f t="shared" si="2"/>
        <v>140.3180629488524</v>
      </c>
    </row>
    <row r="197" spans="1:6" s="21" customFormat="1" ht="12.75" customHeight="1" x14ac:dyDescent="0.2">
      <c r="A197" s="106" t="s">
        <v>445</v>
      </c>
      <c r="B197" s="107" t="s">
        <v>446</v>
      </c>
      <c r="C197" s="108" t="s">
        <v>445</v>
      </c>
      <c r="D197" s="111">
        <v>0</v>
      </c>
      <c r="E197" s="111">
        <v>0</v>
      </c>
      <c r="F197" s="110" t="str">
        <f t="shared" si="2"/>
        <v>-</v>
      </c>
    </row>
    <row r="198" spans="1:6" s="21" customFormat="1" ht="12.75" customHeight="1" x14ac:dyDescent="0.2">
      <c r="A198" s="106" t="s">
        <v>447</v>
      </c>
      <c r="B198" s="107" t="s">
        <v>448</v>
      </c>
      <c r="C198" s="108" t="s">
        <v>447</v>
      </c>
      <c r="D198" s="111">
        <v>200</v>
      </c>
      <c r="E198" s="111">
        <v>125</v>
      </c>
      <c r="F198" s="110">
        <f t="shared" ref="F198:F261" si="3">IF(D198&lt;&gt;0,IF(E198/D198&gt;=100,"&gt;&gt;100",E198/D198*100),"-")</f>
        <v>62.5</v>
      </c>
    </row>
    <row r="199" spans="1:6" s="21" customFormat="1" ht="12.75" customHeight="1" x14ac:dyDescent="0.2">
      <c r="A199" s="106" t="s">
        <v>449</v>
      </c>
      <c r="B199" s="107" t="s">
        <v>450</v>
      </c>
      <c r="C199" s="108" t="s">
        <v>449</v>
      </c>
      <c r="D199" s="111">
        <v>1988</v>
      </c>
      <c r="E199" s="111">
        <v>2529.1799999999998</v>
      </c>
      <c r="F199" s="110">
        <f t="shared" si="3"/>
        <v>127.22233400402413</v>
      </c>
    </row>
    <row r="200" spans="1:6" s="21" customFormat="1" ht="12.75" customHeight="1" x14ac:dyDescent="0.2">
      <c r="A200" s="106" t="s">
        <v>451</v>
      </c>
      <c r="B200" s="107" t="s">
        <v>452</v>
      </c>
      <c r="C200" s="108" t="s">
        <v>451</v>
      </c>
      <c r="D200" s="111">
        <v>0</v>
      </c>
      <c r="E200" s="111">
        <v>0</v>
      </c>
      <c r="F200" s="110" t="str">
        <f t="shared" si="3"/>
        <v>-</v>
      </c>
    </row>
    <row r="201" spans="1:6" s="21" customFormat="1" ht="12.75" customHeight="1" x14ac:dyDescent="0.2">
      <c r="A201" s="106" t="s">
        <v>453</v>
      </c>
      <c r="B201" s="107" t="s">
        <v>454</v>
      </c>
      <c r="C201" s="108" t="s">
        <v>453</v>
      </c>
      <c r="D201" s="111">
        <v>298.94</v>
      </c>
      <c r="E201" s="111">
        <v>9189.7999999999993</v>
      </c>
      <c r="F201" s="110">
        <f t="shared" si="3"/>
        <v>3074.1285876764564</v>
      </c>
    </row>
    <row r="202" spans="1:6" s="21" customFormat="1" ht="12.75" customHeight="1" x14ac:dyDescent="0.2">
      <c r="A202" s="106" t="s">
        <v>455</v>
      </c>
      <c r="B202" s="112" t="s">
        <v>456</v>
      </c>
      <c r="C202" s="108" t="s">
        <v>455</v>
      </c>
      <c r="D202" s="109">
        <f>D203+D208+D216</f>
        <v>587.02</v>
      </c>
      <c r="E202" s="109">
        <f>E203+E208+E216</f>
        <v>575.14</v>
      </c>
      <c r="F202" s="110">
        <f t="shared" si="3"/>
        <v>97.976218868181661</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5" t="s">
        <v>484</v>
      </c>
      <c r="C216" s="108" t="s">
        <v>483</v>
      </c>
      <c r="D216" s="109">
        <f>SUM(D217:D220)</f>
        <v>587.02</v>
      </c>
      <c r="E216" s="109">
        <f>SUM(E217:E220)</f>
        <v>575.14</v>
      </c>
      <c r="F216" s="110">
        <f t="shared" si="3"/>
        <v>97.976218868181661</v>
      </c>
    </row>
    <row r="217" spans="1:6" s="21" customFormat="1" ht="12.75" customHeight="1" x14ac:dyDescent="0.2">
      <c r="A217" s="106" t="s">
        <v>485</v>
      </c>
      <c r="B217" s="113" t="s">
        <v>486</v>
      </c>
      <c r="C217" s="108" t="s">
        <v>485</v>
      </c>
      <c r="D217" s="111">
        <v>587.02</v>
      </c>
      <c r="E217" s="111">
        <v>575.14</v>
      </c>
      <c r="F217" s="110">
        <f t="shared" si="3"/>
        <v>97.976218868181661</v>
      </c>
    </row>
    <row r="218" spans="1:6" s="21" customFormat="1" ht="12.75" customHeight="1" x14ac:dyDescent="0.2">
      <c r="A218" s="106" t="s">
        <v>487</v>
      </c>
      <c r="B218" s="85" t="s">
        <v>488</v>
      </c>
      <c r="C218" s="108" t="s">
        <v>487</v>
      </c>
      <c r="D218" s="111">
        <v>0</v>
      </c>
      <c r="E218" s="111">
        <v>0</v>
      </c>
      <c r="F218" s="110" t="str">
        <f t="shared" si="3"/>
        <v>-</v>
      </c>
    </row>
    <row r="219" spans="1:6" s="21" customFormat="1" ht="12.75" customHeight="1" x14ac:dyDescent="0.2">
      <c r="A219" s="106" t="s">
        <v>489</v>
      </c>
      <c r="B219" s="85" t="s">
        <v>490</v>
      </c>
      <c r="C219" s="108" t="s">
        <v>489</v>
      </c>
      <c r="D219" s="111">
        <v>0</v>
      </c>
      <c r="E219" s="111">
        <v>0</v>
      </c>
      <c r="F219" s="110" t="str">
        <f t="shared" si="3"/>
        <v>-</v>
      </c>
    </row>
    <row r="220" spans="1:6" s="21" customFormat="1" ht="12.75" customHeight="1" x14ac:dyDescent="0.2">
      <c r="A220" s="106" t="s">
        <v>491</v>
      </c>
      <c r="B220" s="85" t="s">
        <v>492</v>
      </c>
      <c r="C220" s="108" t="s">
        <v>491</v>
      </c>
      <c r="D220" s="111">
        <v>0</v>
      </c>
      <c r="E220" s="111">
        <v>0</v>
      </c>
      <c r="F220" s="110" t="str">
        <f t="shared" si="3"/>
        <v>-</v>
      </c>
    </row>
    <row r="221" spans="1:6" s="21" customFormat="1" ht="12.75" customHeight="1" x14ac:dyDescent="0.2">
      <c r="A221" s="106" t="s">
        <v>493</v>
      </c>
      <c r="B221" s="85" t="s">
        <v>494</v>
      </c>
      <c r="C221" s="108" t="s">
        <v>493</v>
      </c>
      <c r="D221" s="109">
        <f>D222+D225+D229</f>
        <v>0</v>
      </c>
      <c r="E221" s="109">
        <f>E222+E225+E229</f>
        <v>0</v>
      </c>
      <c r="F221" s="110" t="str">
        <f t="shared" si="3"/>
        <v>-</v>
      </c>
    </row>
    <row r="222" spans="1:6" s="21" customFormat="1" ht="24" customHeight="1" x14ac:dyDescent="0.2">
      <c r="A222" s="106" t="s">
        <v>495</v>
      </c>
      <c r="B222" s="85" t="s">
        <v>496</v>
      </c>
      <c r="C222" s="108" t="s">
        <v>495</v>
      </c>
      <c r="D222" s="109">
        <f>SUM(D223:D224)</f>
        <v>0</v>
      </c>
      <c r="E222" s="109">
        <f>SUM(E223:E224)</f>
        <v>0</v>
      </c>
      <c r="F222" s="110" t="str">
        <f t="shared" si="3"/>
        <v>-</v>
      </c>
    </row>
    <row r="223" spans="1:6" s="21" customFormat="1" ht="12.75" customHeight="1" x14ac:dyDescent="0.2">
      <c r="A223" s="106" t="s">
        <v>497</v>
      </c>
      <c r="B223" s="85" t="s">
        <v>498</v>
      </c>
      <c r="C223" s="108" t="s">
        <v>497</v>
      </c>
      <c r="D223" s="111">
        <v>0</v>
      </c>
      <c r="E223" s="111">
        <v>0</v>
      </c>
      <c r="F223" s="110" t="str">
        <f t="shared" si="3"/>
        <v>-</v>
      </c>
    </row>
    <row r="224" spans="1:6" s="21" customFormat="1" ht="12.75" customHeight="1" x14ac:dyDescent="0.2">
      <c r="A224" s="106" t="s">
        <v>499</v>
      </c>
      <c r="B224" s="85" t="s">
        <v>500</v>
      </c>
      <c r="C224" s="108" t="s">
        <v>499</v>
      </c>
      <c r="D224" s="111">
        <v>0</v>
      </c>
      <c r="E224" s="111">
        <v>0</v>
      </c>
      <c r="F224" s="110" t="str">
        <f t="shared" si="3"/>
        <v>-</v>
      </c>
    </row>
    <row r="225" spans="1:6" s="21" customFormat="1" ht="36" customHeight="1" x14ac:dyDescent="0.2">
      <c r="A225" s="106" t="s">
        <v>501</v>
      </c>
      <c r="B225" s="85" t="s">
        <v>502</v>
      </c>
      <c r="C225" s="108" t="s">
        <v>501</v>
      </c>
      <c r="D225" s="109">
        <f>SUM(D226:D228)</f>
        <v>0</v>
      </c>
      <c r="E225" s="109">
        <f>SUM(E226:E228)</f>
        <v>0</v>
      </c>
      <c r="F225" s="110" t="str">
        <f t="shared" si="3"/>
        <v>-</v>
      </c>
    </row>
    <row r="226" spans="1:6" s="21" customFormat="1" ht="12.75" customHeight="1" x14ac:dyDescent="0.2">
      <c r="A226" s="106" t="s">
        <v>503</v>
      </c>
      <c r="B226" s="85" t="s">
        <v>504</v>
      </c>
      <c r="C226" s="108" t="s">
        <v>503</v>
      </c>
      <c r="D226" s="111">
        <v>0</v>
      </c>
      <c r="E226" s="111">
        <v>0</v>
      </c>
      <c r="F226" s="110" t="str">
        <f t="shared" si="3"/>
        <v>-</v>
      </c>
    </row>
    <row r="227" spans="1:6" s="21" customFormat="1" ht="12.75" customHeight="1" x14ac:dyDescent="0.2">
      <c r="A227" s="106" t="s">
        <v>505</v>
      </c>
      <c r="B227" s="85"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5" t="s">
        <v>522</v>
      </c>
      <c r="C235" s="108" t="s">
        <v>521</v>
      </c>
      <c r="D235" s="111">
        <v>0</v>
      </c>
      <c r="E235" s="111">
        <v>0</v>
      </c>
      <c r="F235" s="110" t="str">
        <f t="shared" si="3"/>
        <v>-</v>
      </c>
    </row>
    <row r="236" spans="1:6" s="21" customFormat="1" ht="24" customHeight="1" x14ac:dyDescent="0.2">
      <c r="A236" s="106" t="s">
        <v>523</v>
      </c>
      <c r="B236" s="85" t="s">
        <v>524</v>
      </c>
      <c r="C236" s="108" t="s">
        <v>523</v>
      </c>
      <c r="D236" s="111">
        <v>0</v>
      </c>
      <c r="E236" s="111">
        <v>0</v>
      </c>
      <c r="F236" s="110" t="str">
        <f t="shared" si="3"/>
        <v>-</v>
      </c>
    </row>
    <row r="237" spans="1:6" s="21" customFormat="1" ht="24" customHeight="1" x14ac:dyDescent="0.2">
      <c r="A237" s="106" t="s">
        <v>525</v>
      </c>
      <c r="B237" s="85" t="s">
        <v>526</v>
      </c>
      <c r="C237" s="108" t="s">
        <v>525</v>
      </c>
      <c r="D237" s="109">
        <f>SUM(D238:D241)</f>
        <v>0</v>
      </c>
      <c r="E237" s="109">
        <f>SUM(E238:E241)</f>
        <v>0</v>
      </c>
      <c r="F237" s="110" t="str">
        <f t="shared" si="3"/>
        <v>-</v>
      </c>
    </row>
    <row r="238" spans="1:6" s="21" customFormat="1" ht="12" customHeight="1" x14ac:dyDescent="0.2">
      <c r="A238" s="106" t="s">
        <v>527</v>
      </c>
      <c r="B238" s="85" t="s">
        <v>528</v>
      </c>
      <c r="C238" s="108" t="s">
        <v>527</v>
      </c>
      <c r="D238" s="111">
        <v>0</v>
      </c>
      <c r="E238" s="111">
        <v>0</v>
      </c>
      <c r="F238" s="110" t="str">
        <f t="shared" si="3"/>
        <v>-</v>
      </c>
    </row>
    <row r="239" spans="1:6" s="21" customFormat="1" ht="12" customHeight="1" x14ac:dyDescent="0.2">
      <c r="A239" s="106" t="s">
        <v>529</v>
      </c>
      <c r="B239" s="85" t="s">
        <v>530</v>
      </c>
      <c r="C239" s="108" t="s">
        <v>529</v>
      </c>
      <c r="D239" s="111">
        <v>0</v>
      </c>
      <c r="E239" s="111">
        <v>0</v>
      </c>
      <c r="F239" s="110" t="str">
        <f t="shared" si="3"/>
        <v>-</v>
      </c>
    </row>
    <row r="240" spans="1:6" s="21" customFormat="1" ht="24" customHeight="1" x14ac:dyDescent="0.2">
      <c r="A240" s="106" t="s">
        <v>531</v>
      </c>
      <c r="B240" s="85" t="s">
        <v>532</v>
      </c>
      <c r="C240" s="108" t="s">
        <v>531</v>
      </c>
      <c r="D240" s="111">
        <v>0</v>
      </c>
      <c r="E240" s="111">
        <v>0</v>
      </c>
      <c r="F240" s="110" t="str">
        <f t="shared" si="3"/>
        <v>-</v>
      </c>
    </row>
    <row r="241" spans="1:6" s="21" customFormat="1" ht="24" customHeight="1" x14ac:dyDescent="0.2">
      <c r="A241" s="106" t="s">
        <v>533</v>
      </c>
      <c r="B241" s="85" t="s">
        <v>534</v>
      </c>
      <c r="C241" s="108" t="s">
        <v>533</v>
      </c>
      <c r="D241" s="111">
        <v>0</v>
      </c>
      <c r="E241" s="111">
        <v>0</v>
      </c>
      <c r="F241" s="110" t="str">
        <f t="shared" si="3"/>
        <v>-</v>
      </c>
    </row>
    <row r="242" spans="1:6" s="21" customFormat="1" ht="24" customHeight="1" x14ac:dyDescent="0.2">
      <c r="A242" s="84" t="s">
        <v>535</v>
      </c>
      <c r="B242" s="85" t="s">
        <v>536</v>
      </c>
      <c r="C242" s="86" t="s">
        <v>535</v>
      </c>
      <c r="D242" s="109">
        <f>SUM(D243:D245)</f>
        <v>0</v>
      </c>
      <c r="E242" s="109">
        <f>SUM(E243:E245)</f>
        <v>0</v>
      </c>
      <c r="F242" s="114" t="str">
        <f t="shared" si="3"/>
        <v>-</v>
      </c>
    </row>
    <row r="243" spans="1:6" s="21" customFormat="1" ht="12" customHeight="1" x14ac:dyDescent="0.2">
      <c r="A243" s="84" t="s">
        <v>537</v>
      </c>
      <c r="B243" s="85" t="s">
        <v>184</v>
      </c>
      <c r="C243" s="86" t="s">
        <v>537</v>
      </c>
      <c r="D243" s="83"/>
      <c r="E243" s="83">
        <v>0</v>
      </c>
      <c r="F243" s="87" t="str">
        <f t="shared" si="3"/>
        <v>-</v>
      </c>
    </row>
    <row r="244" spans="1:6" s="21" customFormat="1" ht="12" customHeight="1" x14ac:dyDescent="0.2">
      <c r="A244" s="84" t="s">
        <v>538</v>
      </c>
      <c r="B244" s="85" t="s">
        <v>186</v>
      </c>
      <c r="C244" s="86" t="s">
        <v>538</v>
      </c>
      <c r="D244" s="83"/>
      <c r="E244" s="83">
        <v>0</v>
      </c>
      <c r="F244" s="87" t="str">
        <f t="shared" si="3"/>
        <v>-</v>
      </c>
    </row>
    <row r="245" spans="1:6" s="21" customFormat="1" ht="12" customHeight="1" x14ac:dyDescent="0.2">
      <c r="A245" s="84" t="s">
        <v>539</v>
      </c>
      <c r="B245" s="85" t="s">
        <v>188</v>
      </c>
      <c r="C245" s="86" t="s">
        <v>539</v>
      </c>
      <c r="D245" s="83"/>
      <c r="E245" s="83">
        <v>0</v>
      </c>
      <c r="F245" s="87" t="str">
        <f t="shared" si="3"/>
        <v>-</v>
      </c>
    </row>
    <row r="246" spans="1:6" s="21" customFormat="1" ht="12.75" customHeight="1" x14ac:dyDescent="0.2">
      <c r="A246" s="106" t="s">
        <v>540</v>
      </c>
      <c r="B246" s="85"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1">
        <v>0</v>
      </c>
      <c r="E258" s="111">
        <v>0</v>
      </c>
      <c r="F258" s="110" t="str">
        <f t="shared" si="3"/>
        <v>-</v>
      </c>
    </row>
    <row r="259" spans="1:6" s="21" customFormat="1" ht="12.75" customHeight="1" x14ac:dyDescent="0.2">
      <c r="A259" s="106" t="s">
        <v>563</v>
      </c>
      <c r="B259" s="107" t="s">
        <v>212</v>
      </c>
      <c r="C259" s="108" t="s">
        <v>563</v>
      </c>
      <c r="D259" s="111">
        <v>0</v>
      </c>
      <c r="E259" s="111">
        <v>0</v>
      </c>
      <c r="F259" s="110" t="str">
        <f t="shared" si="3"/>
        <v>-</v>
      </c>
    </row>
    <row r="260" spans="1:6" s="21" customFormat="1" ht="24" customHeight="1" x14ac:dyDescent="0.2">
      <c r="A260" s="106" t="s">
        <v>564</v>
      </c>
      <c r="B260" s="107" t="s">
        <v>214</v>
      </c>
      <c r="C260" s="108" t="s">
        <v>564</v>
      </c>
      <c r="D260" s="111">
        <v>0</v>
      </c>
      <c r="E260" s="111">
        <v>0</v>
      </c>
      <c r="F260" s="110" t="str">
        <f t="shared" si="3"/>
        <v>-</v>
      </c>
    </row>
    <row r="261" spans="1:6" s="21" customFormat="1" ht="24" customHeight="1" x14ac:dyDescent="0.2">
      <c r="A261" s="106" t="s">
        <v>565</v>
      </c>
      <c r="B261" s="107" t="s">
        <v>216</v>
      </c>
      <c r="C261" s="108" t="s">
        <v>565</v>
      </c>
      <c r="D261" s="111">
        <v>0</v>
      </c>
      <c r="E261" s="111">
        <v>0</v>
      </c>
      <c r="F261" s="110" t="str">
        <f t="shared" si="3"/>
        <v>-</v>
      </c>
    </row>
    <row r="262" spans="1:6" s="21" customFormat="1" ht="24" customHeight="1" x14ac:dyDescent="0.2">
      <c r="A262" s="106" t="s">
        <v>566</v>
      </c>
      <c r="B262" s="107" t="s">
        <v>567</v>
      </c>
      <c r="C262" s="108" t="s">
        <v>566</v>
      </c>
      <c r="D262" s="109">
        <f>D263+D269</f>
        <v>44183.31</v>
      </c>
      <c r="E262" s="109">
        <f>E263+E269</f>
        <v>55076.26</v>
      </c>
      <c r="F262" s="110">
        <f t="shared" ref="F262:F306" si="4">IF(D262&lt;&gt;0,IF(E262/D262&gt;=100,"&gt;&gt;100",E262/D262*100),"-")</f>
        <v>124.65399265016588</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5"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44183.31</v>
      </c>
      <c r="E269" s="109">
        <f>SUM(E270:E272)</f>
        <v>55076.26</v>
      </c>
      <c r="F269" s="110">
        <f t="shared" si="4"/>
        <v>124.65399265016588</v>
      </c>
    </row>
    <row r="270" spans="1:6" s="21" customFormat="1" ht="12.75" customHeight="1" x14ac:dyDescent="0.2">
      <c r="A270" s="106" t="s">
        <v>582</v>
      </c>
      <c r="B270" s="85" t="s">
        <v>583</v>
      </c>
      <c r="C270" s="108" t="s">
        <v>582</v>
      </c>
      <c r="D270" s="111">
        <v>0</v>
      </c>
      <c r="E270" s="111">
        <v>0</v>
      </c>
      <c r="F270" s="110" t="str">
        <f t="shared" si="4"/>
        <v>-</v>
      </c>
    </row>
    <row r="271" spans="1:6" s="21" customFormat="1" ht="12.75" customHeight="1" x14ac:dyDescent="0.2">
      <c r="A271" s="106" t="s">
        <v>584</v>
      </c>
      <c r="B271" s="85" t="s">
        <v>585</v>
      </c>
      <c r="C271" s="108" t="s">
        <v>584</v>
      </c>
      <c r="D271" s="111">
        <v>44183.31</v>
      </c>
      <c r="E271" s="111">
        <v>55076.26</v>
      </c>
      <c r="F271" s="110">
        <f t="shared" si="4"/>
        <v>124.65399265016588</v>
      </c>
    </row>
    <row r="272" spans="1:6" s="21" customFormat="1" ht="12.75" customHeight="1" x14ac:dyDescent="0.2">
      <c r="A272" s="106" t="s">
        <v>586</v>
      </c>
      <c r="B272" s="85" t="s">
        <v>587</v>
      </c>
      <c r="C272" s="108" t="s">
        <v>586</v>
      </c>
      <c r="D272" s="111">
        <v>0</v>
      </c>
      <c r="E272" s="111">
        <v>0</v>
      </c>
      <c r="F272" s="110" t="str">
        <f t="shared" si="4"/>
        <v>-</v>
      </c>
    </row>
    <row r="273" spans="1:6" s="21" customFormat="1" ht="24" customHeight="1" x14ac:dyDescent="0.2">
      <c r="A273" s="106" t="s">
        <v>588</v>
      </c>
      <c r="B273" s="85" t="s">
        <v>589</v>
      </c>
      <c r="C273" s="108" t="s">
        <v>588</v>
      </c>
      <c r="D273" s="109">
        <f>D274+D278+D283+D289</f>
        <v>0</v>
      </c>
      <c r="E273" s="109">
        <f>E274+E278+E283+E289</f>
        <v>157.5</v>
      </c>
      <c r="F273" s="110" t="str">
        <f t="shared" si="4"/>
        <v>-</v>
      </c>
    </row>
    <row r="274" spans="1:6" s="21" customFormat="1" ht="12.75" customHeight="1" x14ac:dyDescent="0.2">
      <c r="A274" s="106" t="s">
        <v>590</v>
      </c>
      <c r="B274" s="107" t="s">
        <v>591</v>
      </c>
      <c r="C274" s="108" t="s">
        <v>590</v>
      </c>
      <c r="D274" s="109">
        <f>SUM(D275:D277)</f>
        <v>0</v>
      </c>
      <c r="E274" s="109">
        <f>SUM(E275:E277)</f>
        <v>157.5</v>
      </c>
      <c r="F274" s="110" t="str">
        <f t="shared" si="4"/>
        <v>-</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0</v>
      </c>
      <c r="E276" s="111">
        <v>157.5</v>
      </c>
      <c r="F276" s="110" t="str">
        <f t="shared" si="4"/>
        <v>-</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5"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0</v>
      </c>
      <c r="F288" s="110" t="str">
        <f t="shared" si="4"/>
        <v>-</v>
      </c>
    </row>
    <row r="289" spans="1:6" s="21" customFormat="1" ht="12.75" customHeight="1" x14ac:dyDescent="0.2">
      <c r="A289" s="106" t="s">
        <v>619</v>
      </c>
      <c r="B289" s="85"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5" t="s">
        <v>624</v>
      </c>
      <c r="C291" s="108" t="s">
        <v>623</v>
      </c>
      <c r="D291" s="111">
        <v>0</v>
      </c>
      <c r="E291" s="111">
        <v>0</v>
      </c>
      <c r="F291" s="110" t="str">
        <f t="shared" si="4"/>
        <v>-</v>
      </c>
    </row>
    <row r="292" spans="1:6" s="21" customFormat="1" ht="12.75" customHeight="1" x14ac:dyDescent="0.2">
      <c r="A292" s="106" t="s">
        <v>625</v>
      </c>
      <c r="B292" s="85" t="s">
        <v>626</v>
      </c>
      <c r="C292" s="108" t="s">
        <v>625</v>
      </c>
      <c r="D292" s="111">
        <v>0</v>
      </c>
      <c r="E292" s="111">
        <v>0</v>
      </c>
      <c r="F292" s="110" t="str">
        <f t="shared" si="4"/>
        <v>-</v>
      </c>
    </row>
    <row r="293" spans="1:6" s="21" customFormat="1" ht="12.75" customHeight="1" x14ac:dyDescent="0.2">
      <c r="A293" s="106" t="s">
        <v>627</v>
      </c>
      <c r="B293" s="85" t="s">
        <v>628</v>
      </c>
      <c r="C293" s="108" t="s">
        <v>627</v>
      </c>
      <c r="D293" s="111">
        <v>0</v>
      </c>
      <c r="E293" s="111">
        <v>0</v>
      </c>
      <c r="F293" s="110" t="str">
        <f t="shared" si="4"/>
        <v>-</v>
      </c>
    </row>
    <row r="294" spans="1:6" s="21" customFormat="1" ht="24" customHeight="1" x14ac:dyDescent="0.2">
      <c r="A294" s="106" t="s">
        <v>629</v>
      </c>
      <c r="B294" s="85"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815373.65999999992</v>
      </c>
      <c r="E299" s="109">
        <f>E152-E297+E298</f>
        <v>1006112.6200000001</v>
      </c>
      <c r="F299" s="110">
        <f t="shared" si="4"/>
        <v>123.39282826477375</v>
      </c>
    </row>
    <row r="300" spans="1:6" s="21" customFormat="1" ht="12.75" customHeight="1" x14ac:dyDescent="0.2">
      <c r="A300" s="106"/>
      <c r="B300" s="107" t="s">
        <v>641</v>
      </c>
      <c r="C300" s="108" t="s">
        <v>642</v>
      </c>
      <c r="D300" s="109">
        <f>IF(D6&gt;=D299,D6-D299,0)</f>
        <v>12357.660000000149</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84381.010000000009</v>
      </c>
      <c r="F301" s="110" t="str">
        <f t="shared" si="4"/>
        <v>-</v>
      </c>
    </row>
    <row r="302" spans="1:6" s="21" customFormat="1" ht="12.75" customHeight="1" x14ac:dyDescent="0.2">
      <c r="A302" s="106" t="s">
        <v>645</v>
      </c>
      <c r="B302" s="107" t="s">
        <v>646</v>
      </c>
      <c r="C302" s="108" t="s">
        <v>645</v>
      </c>
      <c r="D302" s="111">
        <v>16858.22</v>
      </c>
      <c r="E302" s="111">
        <v>0</v>
      </c>
      <c r="F302" s="110">
        <f t="shared" si="4"/>
        <v>0</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0</v>
      </c>
      <c r="E304" s="111">
        <v>65975.05</v>
      </c>
      <c r="F304" s="110" t="str">
        <f t="shared" si="4"/>
        <v>-</v>
      </c>
    </row>
    <row r="305" spans="1:6" s="21" customFormat="1" ht="12" customHeight="1" x14ac:dyDescent="0.2">
      <c r="A305" s="106" t="s">
        <v>651</v>
      </c>
      <c r="B305" s="107" t="s">
        <v>652</v>
      </c>
      <c r="C305" s="108" t="s">
        <v>651</v>
      </c>
      <c r="D305" s="111">
        <v>0</v>
      </c>
      <c r="E305" s="111">
        <v>0</v>
      </c>
      <c r="F305" s="110"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4" t="s">
        <v>704</v>
      </c>
      <c r="B332" s="85" t="s">
        <v>705</v>
      </c>
      <c r="C332" s="86" t="s">
        <v>704</v>
      </c>
      <c r="D332" s="83">
        <v>0</v>
      </c>
      <c r="E332" s="83">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9687.42</v>
      </c>
      <c r="E360" s="109">
        <f>E361+E373+E406+E410+E412</f>
        <v>3874.64</v>
      </c>
      <c r="F360" s="110">
        <f t="shared" si="6"/>
        <v>39.996614165587943</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0</v>
      </c>
      <c r="E370" s="111">
        <v>0</v>
      </c>
      <c r="F370" s="110" t="str">
        <f t="shared" si="6"/>
        <v>-</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9687.42</v>
      </c>
      <c r="E373" s="109">
        <f>E374+E379+E388+E393+E398+E401</f>
        <v>3874.64</v>
      </c>
      <c r="F373" s="110">
        <f t="shared" si="7"/>
        <v>39.996614165587943</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2019.95</v>
      </c>
      <c r="E379" s="109">
        <f>SUM(E380:E387)</f>
        <v>3566.25</v>
      </c>
      <c r="F379" s="110">
        <f t="shared" si="7"/>
        <v>176.55139978712344</v>
      </c>
    </row>
    <row r="380" spans="1:6" s="21" customFormat="1" ht="12.75" customHeight="1" x14ac:dyDescent="0.2">
      <c r="A380" s="106" t="s">
        <v>788</v>
      </c>
      <c r="B380" s="107" t="s">
        <v>697</v>
      </c>
      <c r="C380" s="108" t="s">
        <v>788</v>
      </c>
      <c r="D380" s="111">
        <v>2019.95</v>
      </c>
      <c r="E380" s="111">
        <v>3566.25</v>
      </c>
      <c r="F380" s="110">
        <f t="shared" si="7"/>
        <v>176.55139978712344</v>
      </c>
    </row>
    <row r="381" spans="1:6" s="21" customFormat="1" ht="12.75" customHeight="1" x14ac:dyDescent="0.2">
      <c r="A381" s="106" t="s">
        <v>789</v>
      </c>
      <c r="B381" s="107" t="s">
        <v>790</v>
      </c>
      <c r="C381" s="108" t="s">
        <v>789</v>
      </c>
      <c r="D381" s="111">
        <v>0</v>
      </c>
      <c r="E381" s="111">
        <v>0</v>
      </c>
      <c r="F381" s="110" t="str">
        <f t="shared" si="7"/>
        <v>-</v>
      </c>
    </row>
    <row r="382" spans="1:6" s="21" customFormat="1" ht="12.75" customHeight="1" x14ac:dyDescent="0.2">
      <c r="A382" s="106" t="s">
        <v>791</v>
      </c>
      <c r="B382" s="107" t="s">
        <v>701</v>
      </c>
      <c r="C382" s="108" t="s">
        <v>791</v>
      </c>
      <c r="D382" s="111">
        <v>0</v>
      </c>
      <c r="E382" s="111">
        <v>0</v>
      </c>
      <c r="F382" s="110" t="str">
        <f t="shared" si="7"/>
        <v>-</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4" t="s">
        <v>793</v>
      </c>
      <c r="B384" s="85" t="s">
        <v>705</v>
      </c>
      <c r="C384" s="86" t="s">
        <v>793</v>
      </c>
      <c r="D384" s="83">
        <v>0</v>
      </c>
      <c r="E384" s="83">
        <v>0</v>
      </c>
      <c r="F384" s="87" t="str">
        <f t="shared" si="7"/>
        <v>-</v>
      </c>
    </row>
    <row r="385" spans="1:6" s="21" customFormat="1" ht="12.75" customHeight="1" x14ac:dyDescent="0.2">
      <c r="A385" s="106" t="s">
        <v>794</v>
      </c>
      <c r="B385" s="107" t="s">
        <v>707</v>
      </c>
      <c r="C385" s="108" t="s">
        <v>794</v>
      </c>
      <c r="D385" s="111">
        <v>0</v>
      </c>
      <c r="E385" s="111">
        <v>0</v>
      </c>
      <c r="F385" s="110" t="str">
        <f t="shared" si="7"/>
        <v>-</v>
      </c>
    </row>
    <row r="386" spans="1:6" s="21" customFormat="1" ht="12.75" customHeight="1" x14ac:dyDescent="0.2">
      <c r="A386" s="106" t="s">
        <v>795</v>
      </c>
      <c r="B386" s="112" t="s">
        <v>709</v>
      </c>
      <c r="C386" s="108" t="s">
        <v>795</v>
      </c>
      <c r="D386" s="111">
        <v>0</v>
      </c>
      <c r="E386" s="111">
        <v>0</v>
      </c>
      <c r="F386" s="110" t="str">
        <f t="shared" si="7"/>
        <v>-</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1">
        <v>0</v>
      </c>
      <c r="E389" s="111">
        <v>0</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7667.47</v>
      </c>
      <c r="E393" s="109">
        <f>SUM(E394:E397)</f>
        <v>308.39</v>
      </c>
      <c r="F393" s="110">
        <f t="shared" si="7"/>
        <v>4.0220568192637201</v>
      </c>
    </row>
    <row r="394" spans="1:6" s="21" customFormat="1" ht="12.75" customHeight="1" x14ac:dyDescent="0.2">
      <c r="A394" s="106" t="s">
        <v>805</v>
      </c>
      <c r="B394" s="107" t="s">
        <v>806</v>
      </c>
      <c r="C394" s="108" t="s">
        <v>805</v>
      </c>
      <c r="D394" s="111">
        <v>7667.47</v>
      </c>
      <c r="E394" s="111">
        <v>308.39</v>
      </c>
      <c r="F394" s="110">
        <f t="shared" si="7"/>
        <v>4.0220568192637201</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0</v>
      </c>
      <c r="E403" s="111">
        <v>0</v>
      </c>
      <c r="F403" s="110" t="str">
        <f t="shared" si="7"/>
        <v>-</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9687.42</v>
      </c>
      <c r="E418" s="109">
        <f>IF(E360&gt;=E308,E360-E308,0)</f>
        <v>3874.64</v>
      </c>
      <c r="F418" s="110">
        <f t="shared" si="8"/>
        <v>39.996614165587943</v>
      </c>
    </row>
    <row r="419" spans="1:6" s="21" customFormat="1" ht="12.75" customHeight="1" x14ac:dyDescent="0.2">
      <c r="A419" s="106" t="s">
        <v>845</v>
      </c>
      <c r="B419" s="107" t="s">
        <v>846</v>
      </c>
      <c r="C419" s="108" t="s">
        <v>845</v>
      </c>
      <c r="D419" s="111">
        <v>0</v>
      </c>
      <c r="E419" s="111">
        <v>8563.15</v>
      </c>
      <c r="F419" s="110" t="str">
        <f t="shared" si="8"/>
        <v>-</v>
      </c>
    </row>
    <row r="420" spans="1:6" s="21" customFormat="1" ht="12.75" customHeight="1" x14ac:dyDescent="0.2">
      <c r="A420" s="106" t="s">
        <v>847</v>
      </c>
      <c r="B420" s="107" t="s">
        <v>848</v>
      </c>
      <c r="C420" s="108" t="s">
        <v>847</v>
      </c>
      <c r="D420" s="111">
        <v>11137.02</v>
      </c>
      <c r="E420" s="111">
        <v>0</v>
      </c>
      <c r="F420" s="110">
        <f t="shared" si="8"/>
        <v>0</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827731.32000000007</v>
      </c>
      <c r="E422" s="109">
        <f>E6+E308</f>
        <v>921731.6100000001</v>
      </c>
      <c r="F422" s="110">
        <f t="shared" si="8"/>
        <v>111.35637709105896</v>
      </c>
    </row>
    <row r="423" spans="1:6" s="21" customFormat="1" ht="12.75" customHeight="1" x14ac:dyDescent="0.2">
      <c r="A423" s="106"/>
      <c r="B423" s="107" t="s">
        <v>853</v>
      </c>
      <c r="C423" s="108" t="s">
        <v>854</v>
      </c>
      <c r="D423" s="109">
        <f>D299+D360</f>
        <v>825061.08</v>
      </c>
      <c r="E423" s="109">
        <f>E299+E360</f>
        <v>1009987.2600000001</v>
      </c>
      <c r="F423" s="110">
        <f t="shared" si="8"/>
        <v>122.4136351214143</v>
      </c>
    </row>
    <row r="424" spans="1:6" s="21" customFormat="1" ht="12.75" customHeight="1" x14ac:dyDescent="0.2">
      <c r="A424" s="106"/>
      <c r="B424" s="107" t="s">
        <v>855</v>
      </c>
      <c r="C424" s="108" t="s">
        <v>856</v>
      </c>
      <c r="D424" s="109">
        <f>IF(D422&gt;=D423,D422-D423,0)</f>
        <v>2670.2400000001071</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88255.650000000023</v>
      </c>
      <c r="F425" s="110" t="str">
        <f t="shared" si="8"/>
        <v>-</v>
      </c>
    </row>
    <row r="426" spans="1:6" s="21" customFormat="1" ht="12.75" customHeight="1" x14ac:dyDescent="0.2">
      <c r="A426" s="121" t="s">
        <v>859</v>
      </c>
      <c r="B426" s="112" t="s">
        <v>860</v>
      </c>
      <c r="C426" s="122" t="s">
        <v>861</v>
      </c>
      <c r="D426" s="109">
        <f>IF(D302-D303+D419-D420&gt;=0,D302-D303+D419-D420,0)</f>
        <v>5721.2000000000007</v>
      </c>
      <c r="E426" s="109">
        <f>IF(E302-E303+E419-E420&gt;=0,E302-E303+E419-E420,0)</f>
        <v>8563.15</v>
      </c>
      <c r="F426" s="110">
        <f t="shared" si="8"/>
        <v>149.67401943648184</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0</v>
      </c>
      <c r="E428" s="123">
        <f>E304+E421</f>
        <v>65975.05</v>
      </c>
      <c r="F428" s="119" t="str">
        <f t="shared" si="8"/>
        <v>-</v>
      </c>
    </row>
    <row r="429" spans="1:6" s="151" customFormat="1" ht="20.100000000000001" customHeight="1" x14ac:dyDescent="0.2">
      <c r="A429" s="336" t="s">
        <v>867</v>
      </c>
      <c r="B429" s="337"/>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4" t="s">
        <v>936</v>
      </c>
      <c r="B464" s="113" t="s">
        <v>937</v>
      </c>
      <c r="C464" s="86" t="s">
        <v>936</v>
      </c>
      <c r="D464" s="83">
        <v>0</v>
      </c>
      <c r="E464" s="83">
        <v>0</v>
      </c>
      <c r="F464" s="87" t="str">
        <f t="shared" si="9"/>
        <v>-</v>
      </c>
    </row>
    <row r="465" spans="1:6" s="21" customFormat="1" ht="12.75" customHeight="1" x14ac:dyDescent="0.2">
      <c r="A465" s="84" t="s">
        <v>938</v>
      </c>
      <c r="B465" s="113" t="s">
        <v>939</v>
      </c>
      <c r="C465" s="86" t="s">
        <v>938</v>
      </c>
      <c r="D465" s="83">
        <v>0</v>
      </c>
      <c r="E465" s="83">
        <v>0</v>
      </c>
      <c r="F465" s="87" t="str">
        <f t="shared" si="9"/>
        <v>-</v>
      </c>
    </row>
    <row r="466" spans="1:6" s="21" customFormat="1" ht="24" customHeight="1" x14ac:dyDescent="0.2">
      <c r="A466" s="106" t="s">
        <v>940</v>
      </c>
      <c r="B466" s="85"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5"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4" t="s">
        <v>1050</v>
      </c>
      <c r="B521" s="85" t="s">
        <v>1051</v>
      </c>
      <c r="C521" s="86" t="s">
        <v>1050</v>
      </c>
      <c r="D521" s="83">
        <v>0</v>
      </c>
      <c r="E521" s="83">
        <v>0</v>
      </c>
      <c r="F521" s="87" t="str">
        <f t="shared" si="10"/>
        <v>-</v>
      </c>
    </row>
    <row r="522" spans="1:6" s="21" customFormat="1" ht="24" customHeight="1" x14ac:dyDescent="0.2">
      <c r="A522" s="106" t="s">
        <v>1052</v>
      </c>
      <c r="B522" s="85"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5"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4" t="s">
        <v>1144</v>
      </c>
      <c r="B568" s="85" t="s">
        <v>1145</v>
      </c>
      <c r="C568" s="86" t="s">
        <v>1144</v>
      </c>
      <c r="D568" s="83">
        <v>0</v>
      </c>
      <c r="E568" s="83">
        <v>0</v>
      </c>
      <c r="F568" s="87" t="str">
        <f t="shared" si="11"/>
        <v>-</v>
      </c>
    </row>
    <row r="569" spans="1:6" s="21" customFormat="1" ht="12" customHeight="1" x14ac:dyDescent="0.2">
      <c r="A569" s="84" t="s">
        <v>1146</v>
      </c>
      <c r="B569" s="113" t="s">
        <v>1147</v>
      </c>
      <c r="C569" s="86" t="s">
        <v>1146</v>
      </c>
      <c r="D569" s="83">
        <v>0</v>
      </c>
      <c r="E569" s="83">
        <v>0</v>
      </c>
      <c r="F569" s="87" t="str">
        <f t="shared" si="11"/>
        <v>-</v>
      </c>
    </row>
    <row r="570" spans="1:6" s="21" customFormat="1" ht="12.75" customHeight="1" x14ac:dyDescent="0.2">
      <c r="A570" s="84" t="s">
        <v>1148</v>
      </c>
      <c r="B570" s="85" t="s">
        <v>1149</v>
      </c>
      <c r="C570" s="86" t="s">
        <v>1148</v>
      </c>
      <c r="D570" s="83">
        <v>0</v>
      </c>
      <c r="E570" s="83">
        <v>0</v>
      </c>
      <c r="F570" s="87" t="str">
        <f t="shared" si="11"/>
        <v>-</v>
      </c>
    </row>
    <row r="571" spans="1:6" s="21" customFormat="1" ht="24" customHeight="1" x14ac:dyDescent="0.2">
      <c r="A571" s="106" t="s">
        <v>1150</v>
      </c>
      <c r="B571" s="85"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5"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5" t="s">
        <v>971</v>
      </c>
      <c r="C586" s="108" t="s">
        <v>1175</v>
      </c>
      <c r="D586" s="111">
        <v>0</v>
      </c>
      <c r="E586" s="111">
        <v>0</v>
      </c>
      <c r="F586" s="110" t="str">
        <f t="shared" si="11"/>
        <v>-</v>
      </c>
    </row>
    <row r="587" spans="1:6" s="21" customFormat="1" ht="12.75" customHeight="1" x14ac:dyDescent="0.2">
      <c r="A587" s="106" t="s">
        <v>1176</v>
      </c>
      <c r="B587" s="85" t="s">
        <v>973</v>
      </c>
      <c r="C587" s="108" t="s">
        <v>1176</v>
      </c>
      <c r="D587" s="111">
        <v>0</v>
      </c>
      <c r="E587" s="111">
        <v>0</v>
      </c>
      <c r="F587" s="110" t="str">
        <f t="shared" si="11"/>
        <v>-</v>
      </c>
    </row>
    <row r="588" spans="1:6" s="21" customFormat="1" ht="12.75" customHeight="1" x14ac:dyDescent="0.2">
      <c r="A588" s="106" t="s">
        <v>1177</v>
      </c>
      <c r="B588" s="85" t="s">
        <v>975</v>
      </c>
      <c r="C588" s="108" t="s">
        <v>1177</v>
      </c>
      <c r="D588" s="111">
        <v>0</v>
      </c>
      <c r="E588" s="111">
        <v>0</v>
      </c>
      <c r="F588" s="110" t="str">
        <f t="shared" si="11"/>
        <v>-</v>
      </c>
    </row>
    <row r="589" spans="1:6" s="21" customFormat="1" ht="24" customHeight="1" x14ac:dyDescent="0.2">
      <c r="A589" s="106" t="s">
        <v>1178</v>
      </c>
      <c r="B589" s="85" t="s">
        <v>1179</v>
      </c>
      <c r="C589" s="108" t="s">
        <v>1178</v>
      </c>
      <c r="D589" s="109">
        <f>D590</f>
        <v>0</v>
      </c>
      <c r="E589" s="109">
        <f>E590</f>
        <v>0</v>
      </c>
      <c r="F589" s="110" t="str">
        <f t="shared" si="11"/>
        <v>-</v>
      </c>
    </row>
    <row r="590" spans="1:6" s="21" customFormat="1" ht="12.75" customHeight="1" x14ac:dyDescent="0.2">
      <c r="A590" s="106" t="s">
        <v>1180</v>
      </c>
      <c r="B590" s="85" t="s">
        <v>1181</v>
      </c>
      <c r="C590" s="108" t="s">
        <v>1180</v>
      </c>
      <c r="D590" s="111">
        <v>0</v>
      </c>
      <c r="E590" s="111">
        <v>0</v>
      </c>
      <c r="F590" s="110" t="str">
        <f t="shared" si="11"/>
        <v>-</v>
      </c>
    </row>
    <row r="591" spans="1:6" s="21" customFormat="1" ht="24" customHeight="1" x14ac:dyDescent="0.2">
      <c r="A591" s="106" t="s">
        <v>1182</v>
      </c>
      <c r="B591" s="85"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5" t="s">
        <v>1187</v>
      </c>
      <c r="C593" s="108" t="s">
        <v>1186</v>
      </c>
      <c r="D593" s="111">
        <v>0</v>
      </c>
      <c r="E593" s="111">
        <v>0</v>
      </c>
      <c r="F593" s="110" t="str">
        <f t="shared" si="11"/>
        <v>-</v>
      </c>
    </row>
    <row r="594" spans="1:6" s="21" customFormat="1" ht="24" customHeight="1" x14ac:dyDescent="0.2">
      <c r="A594" s="121" t="s">
        <v>1188</v>
      </c>
      <c r="B594" s="85"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4" t="s">
        <v>1254</v>
      </c>
      <c r="B628" s="85" t="s">
        <v>1255</v>
      </c>
      <c r="C628" s="86" t="s">
        <v>1254</v>
      </c>
      <c r="D628" s="83">
        <v>0</v>
      </c>
      <c r="E628" s="83">
        <v>0</v>
      </c>
      <c r="F628" s="87" t="str">
        <f t="shared" si="12"/>
        <v>-</v>
      </c>
    </row>
    <row r="629" spans="1:6" s="21" customFormat="1" ht="24" customHeight="1" x14ac:dyDescent="0.2">
      <c r="A629" s="106" t="s">
        <v>1256</v>
      </c>
      <c r="B629" s="85"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827731.32000000007</v>
      </c>
      <c r="E643" s="109">
        <f>E422+E430</f>
        <v>921731.6100000001</v>
      </c>
      <c r="F643" s="110">
        <f t="shared" si="12"/>
        <v>111.35637709105896</v>
      </c>
    </row>
    <row r="644" spans="1:6" s="21" customFormat="1" ht="12.75" customHeight="1" x14ac:dyDescent="0.2">
      <c r="A644" s="106"/>
      <c r="B644" s="107" t="s">
        <v>1286</v>
      </c>
      <c r="C644" s="108" t="s">
        <v>1287</v>
      </c>
      <c r="D644" s="109">
        <f>D423+D535</f>
        <v>825061.08</v>
      </c>
      <c r="E644" s="109">
        <f>E423+E535</f>
        <v>1009987.2600000001</v>
      </c>
      <c r="F644" s="110">
        <f t="shared" si="12"/>
        <v>122.4136351214143</v>
      </c>
    </row>
    <row r="645" spans="1:6" s="21" customFormat="1" ht="12.75" customHeight="1" x14ac:dyDescent="0.2">
      <c r="A645" s="106"/>
      <c r="B645" s="107" t="s">
        <v>1288</v>
      </c>
      <c r="C645" s="108" t="s">
        <v>1289</v>
      </c>
      <c r="D645" s="109">
        <f>IF(D643&gt;=D644,D643-D644,0)</f>
        <v>2670.2400000001071</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88255.650000000023</v>
      </c>
      <c r="F646" s="110" t="str">
        <f t="shared" si="12"/>
        <v>-</v>
      </c>
    </row>
    <row r="647" spans="1:6" s="21" customFormat="1" ht="24" customHeight="1" x14ac:dyDescent="0.2">
      <c r="A647" s="121" t="s">
        <v>1292</v>
      </c>
      <c r="B647" s="107" t="s">
        <v>1293</v>
      </c>
      <c r="C647" s="122" t="s">
        <v>1292</v>
      </c>
      <c r="D647" s="109">
        <f>IF(D426-D427+D641-D642&gt;=0,D426-D427+D641-D642,0)</f>
        <v>5721.2000000000007</v>
      </c>
      <c r="E647" s="109">
        <f>IF(E426-E427+E641-E642&gt;=0,E426-E427+E641-E642,0)</f>
        <v>8563.15</v>
      </c>
      <c r="F647" s="110">
        <f t="shared" si="12"/>
        <v>149.67401943648184</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8391.4400000001078</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79692.500000000029</v>
      </c>
      <c r="F650" s="110" t="str">
        <f t="shared" si="12"/>
        <v>-</v>
      </c>
    </row>
    <row r="651" spans="1:6" s="21" customFormat="1" ht="24" customHeight="1" x14ac:dyDescent="0.2">
      <c r="A651" s="115" t="s">
        <v>1300</v>
      </c>
      <c r="B651" s="116" t="s">
        <v>1301</v>
      </c>
      <c r="C651" s="117" t="s">
        <v>1300</v>
      </c>
      <c r="D651" s="118">
        <v>52115.96</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106" t="s">
        <v>1303</v>
      </c>
      <c r="B653" s="107" t="s">
        <v>1304</v>
      </c>
      <c r="C653" s="108" t="s">
        <v>1305</v>
      </c>
      <c r="D653" s="111">
        <v>17943.7</v>
      </c>
      <c r="E653" s="111">
        <v>13803</v>
      </c>
      <c r="F653" s="110">
        <f t="shared" ref="F653:F716" si="13">IF(D653&lt;&gt;0,IF(E653/D653&gt;=100,"&gt;&gt;100",E653/D653*100),"-")</f>
        <v>76.923934305633736</v>
      </c>
    </row>
    <row r="654" spans="1:6" s="21" customFormat="1" ht="12.75" customHeight="1" x14ac:dyDescent="0.2">
      <c r="A654" s="106" t="s">
        <v>1306</v>
      </c>
      <c r="B654" s="107" t="s">
        <v>1307</v>
      </c>
      <c r="C654" s="108" t="s">
        <v>1306</v>
      </c>
      <c r="D654" s="111">
        <v>858592.77</v>
      </c>
      <c r="E654" s="111">
        <v>169700.49</v>
      </c>
      <c r="F654" s="110">
        <f t="shared" si="13"/>
        <v>19.764956790866055</v>
      </c>
    </row>
    <row r="655" spans="1:6" s="21" customFormat="1" ht="12.75" customHeight="1" x14ac:dyDescent="0.2">
      <c r="A655" s="106" t="s">
        <v>1308</v>
      </c>
      <c r="B655" s="107" t="s">
        <v>1309</v>
      </c>
      <c r="C655" s="108" t="s">
        <v>1308</v>
      </c>
      <c r="D655" s="111">
        <v>862733.47</v>
      </c>
      <c r="E655" s="111">
        <v>183503.49</v>
      </c>
      <c r="F655" s="110">
        <f t="shared" si="13"/>
        <v>21.270009380765071</v>
      </c>
    </row>
    <row r="656" spans="1:6" s="21" customFormat="1" ht="24" customHeight="1" x14ac:dyDescent="0.2">
      <c r="A656" s="106" t="s">
        <v>1303</v>
      </c>
      <c r="B656" s="107" t="s">
        <v>1310</v>
      </c>
      <c r="C656" s="108" t="s">
        <v>1311</v>
      </c>
      <c r="D656" s="109">
        <f>+D653+D654-D655</f>
        <v>13803</v>
      </c>
      <c r="E656" s="109">
        <f>+E653+E654-E655</f>
        <v>0</v>
      </c>
      <c r="F656" s="110">
        <f t="shared" si="13"/>
        <v>0</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32</v>
      </c>
      <c r="E658" s="124">
        <v>38</v>
      </c>
      <c r="F658" s="110">
        <f t="shared" si="13"/>
        <v>118.75</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22</v>
      </c>
      <c r="E660" s="124">
        <v>22</v>
      </c>
      <c r="F660" s="110">
        <f t="shared" si="13"/>
        <v>100</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4" t="s">
        <v>1323</v>
      </c>
      <c r="B662" s="85" t="s">
        <v>1324</v>
      </c>
      <c r="C662" s="86" t="s">
        <v>1323</v>
      </c>
      <c r="D662" s="83">
        <v>0</v>
      </c>
      <c r="E662" s="83">
        <v>0</v>
      </c>
      <c r="F662" s="87" t="str">
        <f t="shared" si="13"/>
        <v>-</v>
      </c>
    </row>
    <row r="663" spans="1:6" s="21" customFormat="1" ht="12.75" customHeight="1" x14ac:dyDescent="0.2">
      <c r="A663" s="84" t="s">
        <v>1325</v>
      </c>
      <c r="B663" s="85" t="s">
        <v>1326</v>
      </c>
      <c r="C663" s="86" t="s">
        <v>1325</v>
      </c>
      <c r="D663" s="83">
        <v>0</v>
      </c>
      <c r="E663" s="83">
        <v>0</v>
      </c>
      <c r="F663" s="87" t="str">
        <f t="shared" si="13"/>
        <v>-</v>
      </c>
    </row>
    <row r="664" spans="1:6" s="21" customFormat="1" ht="12.75" customHeight="1" x14ac:dyDescent="0.2">
      <c r="A664" s="84" t="s">
        <v>1327</v>
      </c>
      <c r="B664" s="85" t="s">
        <v>1328</v>
      </c>
      <c r="C664" s="86" t="s">
        <v>1327</v>
      </c>
      <c r="D664" s="83">
        <v>0</v>
      </c>
      <c r="E664" s="83">
        <v>0</v>
      </c>
      <c r="F664" s="87" t="str">
        <f t="shared" si="13"/>
        <v>-</v>
      </c>
    </row>
    <row r="665" spans="1:6" s="21" customFormat="1" ht="12.75" customHeight="1" x14ac:dyDescent="0.2">
      <c r="A665" s="84" t="s">
        <v>1329</v>
      </c>
      <c r="B665" s="85" t="s">
        <v>1330</v>
      </c>
      <c r="C665" s="86" t="s">
        <v>1329</v>
      </c>
      <c r="D665" s="83">
        <v>0</v>
      </c>
      <c r="E665" s="83">
        <v>0</v>
      </c>
      <c r="F665" s="87" t="str">
        <f t="shared" si="13"/>
        <v>-</v>
      </c>
    </row>
    <row r="666" spans="1:6" s="21" customFormat="1" ht="12.75" customHeight="1" x14ac:dyDescent="0.2">
      <c r="A666" s="84" t="s">
        <v>1331</v>
      </c>
      <c r="B666" s="85" t="s">
        <v>1332</v>
      </c>
      <c r="C666" s="86" t="s">
        <v>1331</v>
      </c>
      <c r="D666" s="83">
        <v>0</v>
      </c>
      <c r="E666" s="83">
        <v>0</v>
      </c>
      <c r="F666" s="87" t="str">
        <f t="shared" si="13"/>
        <v>-</v>
      </c>
    </row>
    <row r="667" spans="1:6" s="21" customFormat="1" ht="12.75" customHeight="1" x14ac:dyDescent="0.2">
      <c r="A667" s="84" t="s">
        <v>1333</v>
      </c>
      <c r="B667" s="85" t="s">
        <v>1334</v>
      </c>
      <c r="C667" s="86" t="s">
        <v>1333</v>
      </c>
      <c r="D667" s="83">
        <v>0</v>
      </c>
      <c r="E667" s="83">
        <v>0</v>
      </c>
      <c r="F667" s="87" t="str">
        <f t="shared" si="13"/>
        <v>-</v>
      </c>
    </row>
    <row r="668" spans="1:6" s="21" customFormat="1" ht="12.75" customHeight="1" x14ac:dyDescent="0.2">
      <c r="A668" s="84" t="s">
        <v>1335</v>
      </c>
      <c r="B668" s="85" t="s">
        <v>1336</v>
      </c>
      <c r="C668" s="86" t="s">
        <v>1335</v>
      </c>
      <c r="D668" s="83">
        <v>0</v>
      </c>
      <c r="E668" s="83">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4" t="s">
        <v>1353</v>
      </c>
      <c r="B677" s="85" t="s">
        <v>1354</v>
      </c>
      <c r="C677" s="86" t="s">
        <v>1353</v>
      </c>
      <c r="D677" s="83">
        <v>0</v>
      </c>
      <c r="E677" s="83">
        <v>0</v>
      </c>
      <c r="F677" s="87" t="str">
        <f t="shared" si="13"/>
        <v>-</v>
      </c>
    </row>
    <row r="678" spans="1:6" s="21" customFormat="1" ht="12.75" customHeight="1" x14ac:dyDescent="0.2">
      <c r="A678" s="84" t="s">
        <v>1355</v>
      </c>
      <c r="B678" s="85" t="s">
        <v>1356</v>
      </c>
      <c r="C678" s="86" t="s">
        <v>1355</v>
      </c>
      <c r="D678" s="83">
        <v>0</v>
      </c>
      <c r="E678" s="83">
        <v>0</v>
      </c>
      <c r="F678" s="87" t="str">
        <f t="shared" si="13"/>
        <v>-</v>
      </c>
    </row>
    <row r="679" spans="1:6" s="21" customFormat="1" ht="12" customHeight="1" x14ac:dyDescent="0.2">
      <c r="A679" s="84" t="s">
        <v>1357</v>
      </c>
      <c r="B679" s="113" t="s">
        <v>1358</v>
      </c>
      <c r="C679" s="86" t="s">
        <v>1357</v>
      </c>
      <c r="D679" s="83">
        <v>0</v>
      </c>
      <c r="E679" s="83">
        <v>0</v>
      </c>
      <c r="F679" s="87" t="str">
        <f t="shared" si="13"/>
        <v>-</v>
      </c>
    </row>
    <row r="680" spans="1:6" s="21" customFormat="1" ht="12.75" customHeight="1" x14ac:dyDescent="0.2">
      <c r="A680" s="84" t="s">
        <v>1359</v>
      </c>
      <c r="B680" s="85" t="s">
        <v>1360</v>
      </c>
      <c r="C680" s="86" t="s">
        <v>1359</v>
      </c>
      <c r="D680" s="83">
        <v>0</v>
      </c>
      <c r="E680" s="83">
        <v>0</v>
      </c>
      <c r="F680" s="87" t="str">
        <f t="shared" si="13"/>
        <v>-</v>
      </c>
    </row>
    <row r="681" spans="1:6" s="21" customFormat="1" ht="12.75" customHeight="1" x14ac:dyDescent="0.2">
      <c r="A681" s="84" t="s">
        <v>1361</v>
      </c>
      <c r="B681" s="85" t="s">
        <v>1362</v>
      </c>
      <c r="C681" s="86" t="s">
        <v>1361</v>
      </c>
      <c r="D681" s="83">
        <v>0</v>
      </c>
      <c r="E681" s="83">
        <v>0</v>
      </c>
      <c r="F681" s="87" t="str">
        <f t="shared" si="13"/>
        <v>-</v>
      </c>
    </row>
    <row r="682" spans="1:6" s="21" customFormat="1" ht="12" customHeight="1" x14ac:dyDescent="0.2">
      <c r="A682" s="84" t="s">
        <v>1363</v>
      </c>
      <c r="B682" s="113" t="s">
        <v>1364</v>
      </c>
      <c r="C682" s="86" t="s">
        <v>1363</v>
      </c>
      <c r="D682" s="83">
        <v>0</v>
      </c>
      <c r="E682" s="83">
        <v>0</v>
      </c>
      <c r="F682" s="87" t="str">
        <f t="shared" si="13"/>
        <v>-</v>
      </c>
    </row>
    <row r="683" spans="1:6" s="21" customFormat="1" ht="24" customHeight="1" x14ac:dyDescent="0.2">
      <c r="A683" s="84" t="s">
        <v>1365</v>
      </c>
      <c r="B683" s="113" t="s">
        <v>1366</v>
      </c>
      <c r="C683" s="86" t="s">
        <v>1365</v>
      </c>
      <c r="D683" s="83">
        <v>659956.68999999994</v>
      </c>
      <c r="E683" s="83">
        <v>703426.78</v>
      </c>
      <c r="F683" s="87">
        <f t="shared" si="13"/>
        <v>106.58680950715116</v>
      </c>
    </row>
    <row r="684" spans="1:6" s="21" customFormat="1" ht="24" customHeight="1" x14ac:dyDescent="0.2">
      <c r="A684" s="84" t="s">
        <v>1367</v>
      </c>
      <c r="B684" s="113" t="s">
        <v>1368</v>
      </c>
      <c r="C684" s="86" t="s">
        <v>1367</v>
      </c>
      <c r="D684" s="83">
        <v>39230.120000000003</v>
      </c>
      <c r="E684" s="83">
        <v>29956.89</v>
      </c>
      <c r="F684" s="87">
        <f t="shared" si="13"/>
        <v>76.361963715634815</v>
      </c>
    </row>
    <row r="685" spans="1:6" s="21" customFormat="1" ht="24" customHeight="1" x14ac:dyDescent="0.2">
      <c r="A685" s="106" t="s">
        <v>1369</v>
      </c>
      <c r="B685" s="112" t="s">
        <v>1370</v>
      </c>
      <c r="C685" s="108" t="s">
        <v>1369</v>
      </c>
      <c r="D685" s="111">
        <v>7558.96</v>
      </c>
      <c r="E685" s="111">
        <v>0</v>
      </c>
      <c r="F685" s="110">
        <f t="shared" si="13"/>
        <v>0</v>
      </c>
    </row>
    <row r="686" spans="1:6" s="21" customFormat="1" ht="24" customHeight="1" x14ac:dyDescent="0.2">
      <c r="A686" s="106" t="s">
        <v>1371</v>
      </c>
      <c r="B686" s="112" t="s">
        <v>1372</v>
      </c>
      <c r="C686" s="108" t="s">
        <v>1371</v>
      </c>
      <c r="D686" s="111">
        <v>0</v>
      </c>
      <c r="E686" s="111">
        <v>0</v>
      </c>
      <c r="F686" s="110" t="str">
        <f t="shared" si="13"/>
        <v>-</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4" t="s">
        <v>1383</v>
      </c>
      <c r="B692" s="113" t="s">
        <v>1384</v>
      </c>
      <c r="C692" s="86" t="s">
        <v>1383</v>
      </c>
      <c r="D692" s="83">
        <v>0</v>
      </c>
      <c r="E692" s="83">
        <v>0</v>
      </c>
      <c r="F692" s="87" t="str">
        <f t="shared" si="13"/>
        <v>-</v>
      </c>
    </row>
    <row r="693" spans="1:6" s="21" customFormat="1" ht="24" customHeight="1" x14ac:dyDescent="0.2">
      <c r="A693" s="84" t="s">
        <v>1385</v>
      </c>
      <c r="B693" s="113" t="s">
        <v>1386</v>
      </c>
      <c r="C693" s="86" t="s">
        <v>1385</v>
      </c>
      <c r="D693" s="83">
        <v>0</v>
      </c>
      <c r="E693" s="83">
        <v>0</v>
      </c>
      <c r="F693" s="87" t="str">
        <f t="shared" si="13"/>
        <v>-</v>
      </c>
    </row>
    <row r="694" spans="1:6" s="21" customFormat="1" ht="24" customHeight="1" x14ac:dyDescent="0.2">
      <c r="A694" s="84" t="s">
        <v>1387</v>
      </c>
      <c r="B694" s="113" t="s">
        <v>1388</v>
      </c>
      <c r="C694" s="86" t="s">
        <v>1387</v>
      </c>
      <c r="D694" s="83">
        <v>0</v>
      </c>
      <c r="E694" s="83">
        <v>0</v>
      </c>
      <c r="F694" s="87" t="str">
        <f t="shared" si="13"/>
        <v>-</v>
      </c>
    </row>
    <row r="695" spans="1:6" s="21" customFormat="1" ht="24" customHeight="1" x14ac:dyDescent="0.2">
      <c r="A695" s="84" t="s">
        <v>1389</v>
      </c>
      <c r="B695" s="113" t="s">
        <v>1390</v>
      </c>
      <c r="C695" s="86" t="s">
        <v>1389</v>
      </c>
      <c r="D695" s="83">
        <v>0</v>
      </c>
      <c r="E695" s="83">
        <v>0</v>
      </c>
      <c r="F695" s="87" t="str">
        <f t="shared" si="13"/>
        <v>-</v>
      </c>
    </row>
    <row r="696" spans="1:6" s="21" customFormat="1" ht="12.75" customHeight="1" x14ac:dyDescent="0.2">
      <c r="A696" s="84" t="s">
        <v>1391</v>
      </c>
      <c r="B696" s="113" t="s">
        <v>1392</v>
      </c>
      <c r="C696" s="86" t="s">
        <v>1391</v>
      </c>
      <c r="D696" s="83">
        <v>0</v>
      </c>
      <c r="E696" s="83">
        <v>0</v>
      </c>
      <c r="F696" s="87" t="str">
        <f t="shared" si="13"/>
        <v>-</v>
      </c>
    </row>
    <row r="697" spans="1:6" s="21" customFormat="1" ht="12.75" customHeight="1" x14ac:dyDescent="0.2">
      <c r="A697" s="84" t="s">
        <v>1393</v>
      </c>
      <c r="B697" s="113" t="s">
        <v>1394</v>
      </c>
      <c r="C697" s="86" t="s">
        <v>1393</v>
      </c>
      <c r="D697" s="83">
        <v>0</v>
      </c>
      <c r="E697" s="83">
        <v>0</v>
      </c>
      <c r="F697" s="87" t="str">
        <f t="shared" si="13"/>
        <v>-</v>
      </c>
    </row>
    <row r="698" spans="1:6" s="21" customFormat="1" ht="12.75" customHeight="1" x14ac:dyDescent="0.2">
      <c r="A698" s="84" t="s">
        <v>1395</v>
      </c>
      <c r="B698" s="113" t="s">
        <v>1396</v>
      </c>
      <c r="C698" s="86" t="s">
        <v>1395</v>
      </c>
      <c r="D698" s="83">
        <v>0</v>
      </c>
      <c r="E698" s="83">
        <v>0</v>
      </c>
      <c r="F698" s="87" t="str">
        <f t="shared" si="13"/>
        <v>-</v>
      </c>
    </row>
    <row r="699" spans="1:6" s="21" customFormat="1" ht="12.75" customHeight="1" x14ac:dyDescent="0.2">
      <c r="A699" s="84" t="s">
        <v>1397</v>
      </c>
      <c r="B699" s="113" t="s">
        <v>1398</v>
      </c>
      <c r="C699" s="86" t="s">
        <v>1397</v>
      </c>
      <c r="D699" s="83">
        <v>0</v>
      </c>
      <c r="E699" s="83">
        <v>0</v>
      </c>
      <c r="F699" s="87" t="str">
        <f t="shared" si="13"/>
        <v>-</v>
      </c>
    </row>
    <row r="700" spans="1:6" s="21" customFormat="1" ht="24" customHeight="1" x14ac:dyDescent="0.2">
      <c r="A700" s="84" t="s">
        <v>1399</v>
      </c>
      <c r="B700" s="113" t="s">
        <v>1400</v>
      </c>
      <c r="C700" s="86" t="s">
        <v>1399</v>
      </c>
      <c r="D700" s="83">
        <v>0</v>
      </c>
      <c r="E700" s="83">
        <v>0</v>
      </c>
      <c r="F700" s="87" t="str">
        <f t="shared" si="13"/>
        <v>-</v>
      </c>
    </row>
    <row r="701" spans="1:6" s="21" customFormat="1" ht="24" customHeight="1" x14ac:dyDescent="0.2">
      <c r="A701" s="84" t="s">
        <v>1401</v>
      </c>
      <c r="B701" s="113" t="s">
        <v>1402</v>
      </c>
      <c r="C701" s="86" t="s">
        <v>1401</v>
      </c>
      <c r="D701" s="83">
        <v>0</v>
      </c>
      <c r="E701" s="83">
        <v>0</v>
      </c>
      <c r="F701" s="87" t="str">
        <f t="shared" si="13"/>
        <v>-</v>
      </c>
    </row>
    <row r="702" spans="1:6" s="21" customFormat="1" ht="12.75" customHeight="1" x14ac:dyDescent="0.2">
      <c r="A702" s="84" t="s">
        <v>1403</v>
      </c>
      <c r="B702" s="113" t="s">
        <v>1404</v>
      </c>
      <c r="C702" s="86" t="s">
        <v>1403</v>
      </c>
      <c r="D702" s="83">
        <v>0</v>
      </c>
      <c r="E702" s="83">
        <v>0</v>
      </c>
      <c r="F702" s="87" t="str">
        <f t="shared" si="13"/>
        <v>-</v>
      </c>
    </row>
    <row r="703" spans="1:6" s="21" customFormat="1" ht="12.75" customHeight="1" x14ac:dyDescent="0.2">
      <c r="A703" s="84" t="s">
        <v>1405</v>
      </c>
      <c r="B703" s="113" t="s">
        <v>1406</v>
      </c>
      <c r="C703" s="86" t="s">
        <v>1405</v>
      </c>
      <c r="D703" s="83">
        <v>0</v>
      </c>
      <c r="E703" s="83">
        <v>0</v>
      </c>
      <c r="F703" s="87" t="str">
        <f t="shared" si="13"/>
        <v>-</v>
      </c>
    </row>
    <row r="704" spans="1:6" s="21" customFormat="1" ht="24" customHeight="1" x14ac:dyDescent="0.2">
      <c r="A704" s="84" t="s">
        <v>1407</v>
      </c>
      <c r="B704" s="113" t="s">
        <v>1408</v>
      </c>
      <c r="C704" s="86" t="s">
        <v>1407</v>
      </c>
      <c r="D704" s="83">
        <v>0</v>
      </c>
      <c r="E704" s="83">
        <v>0</v>
      </c>
      <c r="F704" s="87" t="str">
        <f t="shared" si="13"/>
        <v>-</v>
      </c>
    </row>
    <row r="705" spans="1:6" s="21" customFormat="1" ht="24" customHeight="1" x14ac:dyDescent="0.2">
      <c r="A705" s="84" t="s">
        <v>1409</v>
      </c>
      <c r="B705" s="113" t="s">
        <v>1410</v>
      </c>
      <c r="C705" s="86" t="s">
        <v>1409</v>
      </c>
      <c r="D705" s="83">
        <v>0</v>
      </c>
      <c r="E705" s="83">
        <v>0</v>
      </c>
      <c r="F705" s="87" t="str">
        <f t="shared" si="13"/>
        <v>-</v>
      </c>
    </row>
    <row r="706" spans="1:6" s="21" customFormat="1" ht="12.75" customHeight="1" x14ac:dyDescent="0.2">
      <c r="A706" s="84" t="s">
        <v>1411</v>
      </c>
      <c r="B706" s="113" t="s">
        <v>1412</v>
      </c>
      <c r="C706" s="86" t="s">
        <v>1411</v>
      </c>
      <c r="D706" s="83">
        <v>0</v>
      </c>
      <c r="E706" s="83">
        <v>0</v>
      </c>
      <c r="F706" s="87" t="str">
        <f t="shared" si="13"/>
        <v>-</v>
      </c>
    </row>
    <row r="707" spans="1:6" s="21" customFormat="1" ht="12.75" customHeight="1" x14ac:dyDescent="0.2">
      <c r="A707" s="84" t="s">
        <v>1413</v>
      </c>
      <c r="B707" s="113" t="s">
        <v>1414</v>
      </c>
      <c r="C707" s="86" t="s">
        <v>1413</v>
      </c>
      <c r="D707" s="83">
        <v>0</v>
      </c>
      <c r="E707" s="83">
        <v>0</v>
      </c>
      <c r="F707" s="87" t="str">
        <f t="shared" si="13"/>
        <v>-</v>
      </c>
    </row>
    <row r="708" spans="1:6" s="21" customFormat="1" ht="24" customHeight="1" x14ac:dyDescent="0.2">
      <c r="A708" s="84" t="s">
        <v>1415</v>
      </c>
      <c r="B708" s="113" t="s">
        <v>1416</v>
      </c>
      <c r="C708" s="86" t="s">
        <v>1415</v>
      </c>
      <c r="D708" s="83">
        <v>0</v>
      </c>
      <c r="E708" s="83">
        <v>0</v>
      </c>
      <c r="F708" s="87" t="str">
        <f t="shared" si="13"/>
        <v>-</v>
      </c>
    </row>
    <row r="709" spans="1:6" s="21" customFormat="1" ht="24" customHeight="1" x14ac:dyDescent="0.2">
      <c r="A709" s="84" t="s">
        <v>1417</v>
      </c>
      <c r="B709" s="113" t="s">
        <v>1418</v>
      </c>
      <c r="C709" s="86" t="s">
        <v>1417</v>
      </c>
      <c r="D709" s="83">
        <v>0</v>
      </c>
      <c r="E709" s="83">
        <v>0</v>
      </c>
      <c r="F709" s="87" t="str">
        <f t="shared" si="13"/>
        <v>-</v>
      </c>
    </row>
    <row r="710" spans="1:6" s="21" customFormat="1" ht="12.75" customHeight="1" x14ac:dyDescent="0.2">
      <c r="A710" s="84" t="s">
        <v>1419</v>
      </c>
      <c r="B710" s="85" t="s">
        <v>1420</v>
      </c>
      <c r="C710" s="86" t="s">
        <v>1419</v>
      </c>
      <c r="D710" s="83">
        <v>0</v>
      </c>
      <c r="E710" s="83">
        <v>0</v>
      </c>
      <c r="F710" s="87" t="str">
        <f t="shared" si="13"/>
        <v>-</v>
      </c>
    </row>
    <row r="711" spans="1:6" s="21" customFormat="1" ht="12.75" customHeight="1" x14ac:dyDescent="0.2">
      <c r="A711" s="84" t="s">
        <v>1421</v>
      </c>
      <c r="B711" s="85" t="s">
        <v>1422</v>
      </c>
      <c r="C711" s="86" t="s">
        <v>1421</v>
      </c>
      <c r="D711" s="83">
        <v>0</v>
      </c>
      <c r="E711" s="83">
        <v>0</v>
      </c>
      <c r="F711" s="87" t="str">
        <f t="shared" si="13"/>
        <v>-</v>
      </c>
    </row>
    <row r="712" spans="1:6" s="21" customFormat="1" ht="12.75" customHeight="1" x14ac:dyDescent="0.2">
      <c r="A712" s="84" t="s">
        <v>1423</v>
      </c>
      <c r="B712" s="85" t="s">
        <v>1424</v>
      </c>
      <c r="C712" s="86" t="s">
        <v>1423</v>
      </c>
      <c r="D712" s="83">
        <v>0</v>
      </c>
      <c r="E712" s="83">
        <v>0</v>
      </c>
      <c r="F712" s="87" t="str">
        <f t="shared" si="13"/>
        <v>-</v>
      </c>
    </row>
    <row r="713" spans="1:6" s="21" customFormat="1" ht="24" customHeight="1" x14ac:dyDescent="0.2">
      <c r="A713" s="84" t="s">
        <v>1425</v>
      </c>
      <c r="B713" s="85" t="s">
        <v>1426</v>
      </c>
      <c r="C713" s="86" t="s">
        <v>1425</v>
      </c>
      <c r="D713" s="83">
        <v>0</v>
      </c>
      <c r="E713" s="83">
        <v>0</v>
      </c>
      <c r="F713" s="87" t="str">
        <f t="shared" si="13"/>
        <v>-</v>
      </c>
    </row>
    <row r="714" spans="1:6" s="21" customFormat="1" ht="12" customHeight="1" x14ac:dyDescent="0.2">
      <c r="A714" s="84" t="s">
        <v>1427</v>
      </c>
      <c r="B714" s="85" t="s">
        <v>1428</v>
      </c>
      <c r="C714" s="86" t="s">
        <v>1427</v>
      </c>
      <c r="D714" s="83">
        <v>0</v>
      </c>
      <c r="E714" s="83">
        <v>0</v>
      </c>
      <c r="F714" s="87" t="str">
        <f t="shared" si="13"/>
        <v>-</v>
      </c>
    </row>
    <row r="715" spans="1:6" s="21" customFormat="1" ht="12.75" customHeight="1" x14ac:dyDescent="0.2">
      <c r="A715" s="84" t="s">
        <v>1429</v>
      </c>
      <c r="B715" s="85" t="s">
        <v>1430</v>
      </c>
      <c r="C715" s="86" t="s">
        <v>1429</v>
      </c>
      <c r="D715" s="83">
        <v>0</v>
      </c>
      <c r="E715" s="83">
        <v>0</v>
      </c>
      <c r="F715" s="87" t="str">
        <f t="shared" si="13"/>
        <v>-</v>
      </c>
    </row>
    <row r="716" spans="1:6" s="21" customFormat="1" ht="12.75" customHeight="1" x14ac:dyDescent="0.2">
      <c r="A716" s="84" t="s">
        <v>1431</v>
      </c>
      <c r="B716" s="85" t="s">
        <v>1432</v>
      </c>
      <c r="C716" s="86" t="s">
        <v>1431</v>
      </c>
      <c r="D716" s="83">
        <v>0</v>
      </c>
      <c r="E716" s="83">
        <v>0</v>
      </c>
      <c r="F716" s="87" t="str">
        <f t="shared" si="13"/>
        <v>-</v>
      </c>
    </row>
    <row r="717" spans="1:6" s="21" customFormat="1" ht="12.75" customHeight="1" x14ac:dyDescent="0.2">
      <c r="A717" s="84" t="s">
        <v>1433</v>
      </c>
      <c r="B717" s="85"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4" t="s">
        <v>1437</v>
      </c>
      <c r="B719" s="85" t="s">
        <v>1438</v>
      </c>
      <c r="C719" s="86" t="s">
        <v>1437</v>
      </c>
      <c r="D719" s="83">
        <v>0</v>
      </c>
      <c r="E719" s="83">
        <v>0</v>
      </c>
      <c r="F719" s="87" t="str">
        <f t="shared" si="14"/>
        <v>-</v>
      </c>
    </row>
    <row r="720" spans="1:6" s="21" customFormat="1" ht="24" customHeight="1" x14ac:dyDescent="0.2">
      <c r="A720" s="84" t="s">
        <v>1439</v>
      </c>
      <c r="B720" s="113" t="s">
        <v>1440</v>
      </c>
      <c r="C720" s="86" t="s">
        <v>1439</v>
      </c>
      <c r="D720" s="83">
        <v>0</v>
      </c>
      <c r="E720" s="83">
        <v>0</v>
      </c>
      <c r="F720" s="87" t="str">
        <f t="shared" si="14"/>
        <v>-</v>
      </c>
    </row>
    <row r="721" spans="1:6" s="21" customFormat="1" ht="24" customHeight="1" x14ac:dyDescent="0.2">
      <c r="A721" s="84" t="s">
        <v>1441</v>
      </c>
      <c r="B721" s="85" t="s">
        <v>1442</v>
      </c>
      <c r="C721" s="86" t="s">
        <v>1441</v>
      </c>
      <c r="D721" s="83">
        <v>0</v>
      </c>
      <c r="E721" s="83">
        <v>0</v>
      </c>
      <c r="F721" s="87" t="str">
        <f t="shared" si="14"/>
        <v>-</v>
      </c>
    </row>
    <row r="722" spans="1:6" s="21" customFormat="1" ht="12" customHeight="1" x14ac:dyDescent="0.2">
      <c r="A722" s="84" t="s">
        <v>1443</v>
      </c>
      <c r="B722" s="85" t="s">
        <v>1444</v>
      </c>
      <c r="C722" s="86" t="s">
        <v>1443</v>
      </c>
      <c r="D722" s="83">
        <v>0</v>
      </c>
      <c r="E722" s="83">
        <v>0</v>
      </c>
      <c r="F722" s="87" t="str">
        <f t="shared" si="14"/>
        <v>-</v>
      </c>
    </row>
    <row r="723" spans="1:6" s="21" customFormat="1" ht="12" customHeight="1" x14ac:dyDescent="0.2">
      <c r="A723" s="84" t="s">
        <v>1445</v>
      </c>
      <c r="B723" s="85" t="s">
        <v>1446</v>
      </c>
      <c r="C723" s="86" t="s">
        <v>1445</v>
      </c>
      <c r="D723" s="83">
        <v>0</v>
      </c>
      <c r="E723" s="83">
        <v>0</v>
      </c>
      <c r="F723" s="87" t="str">
        <f t="shared" si="14"/>
        <v>-</v>
      </c>
    </row>
    <row r="724" spans="1:6" s="21" customFormat="1" ht="12.75" customHeight="1" x14ac:dyDescent="0.2">
      <c r="A724" s="84" t="s">
        <v>1447</v>
      </c>
      <c r="B724" s="85" t="s">
        <v>1448</v>
      </c>
      <c r="C724" s="86" t="s">
        <v>1447</v>
      </c>
      <c r="D724" s="83">
        <v>18843.169999999998</v>
      </c>
      <c r="E724" s="83">
        <v>0</v>
      </c>
      <c r="F724" s="87">
        <f t="shared" si="14"/>
        <v>0</v>
      </c>
    </row>
    <row r="725" spans="1:6" s="21" customFormat="1" ht="12.75" customHeight="1" x14ac:dyDescent="0.2">
      <c r="A725" s="84" t="s">
        <v>1449</v>
      </c>
      <c r="B725" s="85" t="s">
        <v>1450</v>
      </c>
      <c r="C725" s="86" t="s">
        <v>1449</v>
      </c>
      <c r="D725" s="83">
        <v>0</v>
      </c>
      <c r="E725" s="83">
        <v>0</v>
      </c>
      <c r="F725" s="87" t="str">
        <f t="shared" si="14"/>
        <v>-</v>
      </c>
    </row>
    <row r="726" spans="1:6" s="21" customFormat="1" ht="12.75" customHeight="1" x14ac:dyDescent="0.2">
      <c r="A726" s="84" t="s">
        <v>1451</v>
      </c>
      <c r="B726" s="85" t="s">
        <v>1452</v>
      </c>
      <c r="C726" s="86" t="s">
        <v>1451</v>
      </c>
      <c r="D726" s="83">
        <v>0</v>
      </c>
      <c r="E726" s="83">
        <v>0</v>
      </c>
      <c r="F726" s="87" t="str">
        <f t="shared" si="14"/>
        <v>-</v>
      </c>
    </row>
    <row r="727" spans="1:6" s="21" customFormat="1" ht="24" customHeight="1" x14ac:dyDescent="0.2">
      <c r="A727" s="84" t="s">
        <v>1453</v>
      </c>
      <c r="B727" s="85" t="s">
        <v>1454</v>
      </c>
      <c r="C727" s="86" t="s">
        <v>1453</v>
      </c>
      <c r="D727" s="83">
        <v>0</v>
      </c>
      <c r="E727" s="83">
        <v>0</v>
      </c>
      <c r="F727" s="87" t="str">
        <f t="shared" si="14"/>
        <v>-</v>
      </c>
    </row>
    <row r="728" spans="1:6" s="21" customFormat="1" ht="24" customHeight="1" x14ac:dyDescent="0.2">
      <c r="A728" s="84" t="s">
        <v>1455</v>
      </c>
      <c r="B728" s="85" t="s">
        <v>1456</v>
      </c>
      <c r="C728" s="86" t="s">
        <v>1455</v>
      </c>
      <c r="D728" s="83">
        <v>0</v>
      </c>
      <c r="E728" s="83">
        <v>0</v>
      </c>
      <c r="F728" s="87" t="str">
        <f t="shared" si="14"/>
        <v>-</v>
      </c>
    </row>
    <row r="729" spans="1:6" s="21" customFormat="1" ht="24" customHeight="1" x14ac:dyDescent="0.2">
      <c r="A729" s="84" t="s">
        <v>1457</v>
      </c>
      <c r="B729" s="85" t="s">
        <v>1458</v>
      </c>
      <c r="C729" s="86" t="s">
        <v>1457</v>
      </c>
      <c r="D729" s="83">
        <v>0</v>
      </c>
      <c r="E729" s="83">
        <v>0</v>
      </c>
      <c r="F729" s="87" t="str">
        <f t="shared" si="14"/>
        <v>-</v>
      </c>
    </row>
    <row r="730" spans="1:6" s="21" customFormat="1" ht="24" customHeight="1" x14ac:dyDescent="0.2">
      <c r="A730" s="84" t="s">
        <v>1459</v>
      </c>
      <c r="B730" s="85" t="s">
        <v>1460</v>
      </c>
      <c r="C730" s="86" t="s">
        <v>1459</v>
      </c>
      <c r="D730" s="83">
        <v>0</v>
      </c>
      <c r="E730" s="83">
        <v>0</v>
      </c>
      <c r="F730" s="87" t="str">
        <f t="shared" si="14"/>
        <v>-</v>
      </c>
    </row>
    <row r="731" spans="1:6" s="21" customFormat="1" ht="24" customHeight="1" x14ac:dyDescent="0.2">
      <c r="A731" s="84" t="s">
        <v>1461</v>
      </c>
      <c r="B731" s="85" t="s">
        <v>1462</v>
      </c>
      <c r="C731" s="86" t="s">
        <v>1461</v>
      </c>
      <c r="D731" s="83">
        <v>0</v>
      </c>
      <c r="E731" s="83">
        <v>0</v>
      </c>
      <c r="F731" s="87" t="str">
        <f t="shared" si="14"/>
        <v>-</v>
      </c>
    </row>
    <row r="732" spans="1:6" s="21" customFormat="1" ht="12.75" customHeight="1" x14ac:dyDescent="0.2">
      <c r="A732" s="84" t="s">
        <v>1463</v>
      </c>
      <c r="B732" s="85" t="s">
        <v>1464</v>
      </c>
      <c r="C732" s="86" t="s">
        <v>1463</v>
      </c>
      <c r="D732" s="83">
        <v>0</v>
      </c>
      <c r="E732" s="83">
        <v>5580</v>
      </c>
      <c r="F732" s="87" t="str">
        <f t="shared" si="14"/>
        <v>-</v>
      </c>
    </row>
    <row r="733" spans="1:6" s="21" customFormat="1" ht="12.75" customHeight="1" x14ac:dyDescent="0.2">
      <c r="A733" s="84" t="s">
        <v>1465</v>
      </c>
      <c r="B733" s="85" t="s">
        <v>1466</v>
      </c>
      <c r="C733" s="86" t="s">
        <v>1465</v>
      </c>
      <c r="D733" s="83">
        <v>882.88</v>
      </c>
      <c r="E733" s="83">
        <v>1765.76</v>
      </c>
      <c r="F733" s="87">
        <f t="shared" si="14"/>
        <v>200</v>
      </c>
    </row>
    <row r="734" spans="1:6" s="21" customFormat="1" ht="12.75" customHeight="1" x14ac:dyDescent="0.2">
      <c r="A734" s="84" t="s">
        <v>1467</v>
      </c>
      <c r="B734" s="85" t="s">
        <v>1468</v>
      </c>
      <c r="C734" s="86" t="s">
        <v>1467</v>
      </c>
      <c r="D734" s="83">
        <v>36183.51</v>
      </c>
      <c r="E734" s="83">
        <v>35290.01</v>
      </c>
      <c r="F734" s="87">
        <f t="shared" si="14"/>
        <v>97.530643102341372</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1365.25</v>
      </c>
      <c r="E736" s="111">
        <v>1752.84</v>
      </c>
      <c r="F736" s="110">
        <f t="shared" si="14"/>
        <v>128.3896722212049</v>
      </c>
    </row>
    <row r="737" spans="1:6" s="21" customFormat="1" ht="12.75" customHeight="1" x14ac:dyDescent="0.2">
      <c r="A737" s="106" t="s">
        <v>1473</v>
      </c>
      <c r="B737" s="107" t="s">
        <v>1474</v>
      </c>
      <c r="C737" s="108" t="s">
        <v>1473</v>
      </c>
      <c r="D737" s="111">
        <v>0</v>
      </c>
      <c r="E737" s="111">
        <v>0</v>
      </c>
      <c r="F737" s="110" t="str">
        <f t="shared" si="14"/>
        <v>-</v>
      </c>
    </row>
    <row r="738" spans="1:6" s="21" customFormat="1" ht="12.75" customHeight="1" x14ac:dyDescent="0.2">
      <c r="A738" s="106" t="s">
        <v>1475</v>
      </c>
      <c r="B738" s="107" t="s">
        <v>1476</v>
      </c>
      <c r="C738" s="108" t="s">
        <v>1475</v>
      </c>
      <c r="D738" s="111">
        <v>0</v>
      </c>
      <c r="E738" s="111">
        <v>0</v>
      </c>
      <c r="F738" s="110" t="str">
        <f t="shared" si="14"/>
        <v>-</v>
      </c>
    </row>
    <row r="739" spans="1:6" s="21" customFormat="1" ht="12.75" customHeight="1" x14ac:dyDescent="0.2">
      <c r="A739" s="84" t="s">
        <v>1477</v>
      </c>
      <c r="B739" s="85" t="s">
        <v>1478</v>
      </c>
      <c r="C739" s="86" t="s">
        <v>1477</v>
      </c>
      <c r="D739" s="83">
        <v>0</v>
      </c>
      <c r="E739" s="83">
        <v>256.54000000000002</v>
      </c>
      <c r="F739" s="87" t="str">
        <f t="shared" si="14"/>
        <v>-</v>
      </c>
    </row>
    <row r="740" spans="1:6" s="21" customFormat="1" ht="12.75" customHeight="1" x14ac:dyDescent="0.2">
      <c r="A740" s="84" t="s">
        <v>1479</v>
      </c>
      <c r="B740" s="85" t="s">
        <v>1480</v>
      </c>
      <c r="C740" s="86" t="s">
        <v>1479</v>
      </c>
      <c r="D740" s="83">
        <v>0</v>
      </c>
      <c r="E740" s="83">
        <v>0</v>
      </c>
      <c r="F740" s="87" t="str">
        <f t="shared" si="14"/>
        <v>-</v>
      </c>
    </row>
    <row r="741" spans="1:6" s="21" customFormat="1" ht="12.75" customHeight="1" x14ac:dyDescent="0.2">
      <c r="A741" s="84" t="s">
        <v>1481</v>
      </c>
      <c r="B741" s="85" t="s">
        <v>1482</v>
      </c>
      <c r="C741" s="86" t="s">
        <v>1481</v>
      </c>
      <c r="D741" s="83">
        <v>0</v>
      </c>
      <c r="E741" s="83">
        <v>0</v>
      </c>
      <c r="F741" s="87" t="str">
        <f t="shared" si="14"/>
        <v>-</v>
      </c>
    </row>
    <row r="742" spans="1:6" s="21" customFormat="1" ht="12.75" customHeight="1" x14ac:dyDescent="0.2">
      <c r="A742" s="84" t="s">
        <v>1483</v>
      </c>
      <c r="B742" s="85" t="s">
        <v>1484</v>
      </c>
      <c r="C742" s="86" t="s">
        <v>1483</v>
      </c>
      <c r="D742" s="83">
        <v>191.27</v>
      </c>
      <c r="E742" s="83">
        <v>488.82</v>
      </c>
      <c r="F742" s="87">
        <f t="shared" si="14"/>
        <v>255.56543106603229</v>
      </c>
    </row>
    <row r="743" spans="1:6" s="21" customFormat="1" ht="12.75" customHeight="1" x14ac:dyDescent="0.2">
      <c r="A743" s="84" t="s">
        <v>1485</v>
      </c>
      <c r="B743" s="85" t="s">
        <v>1486</v>
      </c>
      <c r="C743" s="86" t="s">
        <v>1485</v>
      </c>
      <c r="D743" s="83">
        <v>0</v>
      </c>
      <c r="E743" s="83">
        <v>0</v>
      </c>
      <c r="F743" s="87" t="str">
        <f t="shared" si="14"/>
        <v>-</v>
      </c>
    </row>
    <row r="744" spans="1:6" s="21" customFormat="1" ht="12.75" customHeight="1" x14ac:dyDescent="0.2">
      <c r="A744" s="84" t="s">
        <v>1487</v>
      </c>
      <c r="B744" s="85" t="s">
        <v>1488</v>
      </c>
      <c r="C744" s="86" t="s">
        <v>1487</v>
      </c>
      <c r="D744" s="83">
        <v>0</v>
      </c>
      <c r="E744" s="83">
        <v>194</v>
      </c>
      <c r="F744" s="87" t="str">
        <f t="shared" si="14"/>
        <v>-</v>
      </c>
    </row>
    <row r="745" spans="1:6" s="21" customFormat="1" ht="12.75" customHeight="1" x14ac:dyDescent="0.2">
      <c r="A745" s="84" t="s">
        <v>1489</v>
      </c>
      <c r="B745" s="85" t="s">
        <v>1490</v>
      </c>
      <c r="C745" s="86" t="s">
        <v>1489</v>
      </c>
      <c r="D745" s="83">
        <v>0</v>
      </c>
      <c r="E745" s="83">
        <v>0</v>
      </c>
      <c r="F745" s="87" t="str">
        <f t="shared" si="14"/>
        <v>-</v>
      </c>
    </row>
    <row r="746" spans="1:6" s="21" customFormat="1" ht="12.75" customHeight="1" x14ac:dyDescent="0.2">
      <c r="A746" s="84" t="s">
        <v>1491</v>
      </c>
      <c r="B746" s="85" t="s">
        <v>1492</v>
      </c>
      <c r="C746" s="86" t="s">
        <v>1491</v>
      </c>
      <c r="D746" s="83">
        <v>0</v>
      </c>
      <c r="E746" s="83">
        <v>0</v>
      </c>
      <c r="F746" s="87" t="str">
        <f t="shared" si="14"/>
        <v>-</v>
      </c>
    </row>
    <row r="747" spans="1:6" s="21" customFormat="1" ht="12.75" customHeight="1" x14ac:dyDescent="0.2">
      <c r="A747" s="84" t="s">
        <v>1493</v>
      </c>
      <c r="B747" s="85" t="s">
        <v>1494</v>
      </c>
      <c r="C747" s="86" t="s">
        <v>1493</v>
      </c>
      <c r="D747" s="83">
        <v>0</v>
      </c>
      <c r="E747" s="83">
        <v>0</v>
      </c>
      <c r="F747" s="87" t="str">
        <f t="shared" si="14"/>
        <v>-</v>
      </c>
    </row>
    <row r="748" spans="1:6" s="21" customFormat="1" ht="12.75" customHeight="1" x14ac:dyDescent="0.2">
      <c r="A748" s="84" t="s">
        <v>1495</v>
      </c>
      <c r="B748" s="85" t="s">
        <v>1496</v>
      </c>
      <c r="C748" s="86" t="s">
        <v>1495</v>
      </c>
      <c r="D748" s="83">
        <v>0</v>
      </c>
      <c r="E748" s="83">
        <v>0</v>
      </c>
      <c r="F748" s="87" t="str">
        <f t="shared" si="14"/>
        <v>-</v>
      </c>
    </row>
    <row r="749" spans="1:6" s="21" customFormat="1" ht="12.75" customHeight="1" x14ac:dyDescent="0.2">
      <c r="A749" s="84" t="s">
        <v>1497</v>
      </c>
      <c r="B749" s="85" t="s">
        <v>1498</v>
      </c>
      <c r="C749" s="86" t="s">
        <v>1497</v>
      </c>
      <c r="D749" s="83">
        <v>0</v>
      </c>
      <c r="E749" s="83">
        <v>0</v>
      </c>
      <c r="F749" s="87" t="str">
        <f t="shared" si="14"/>
        <v>-</v>
      </c>
    </row>
    <row r="750" spans="1:6" s="21" customFormat="1" ht="12.75" customHeight="1" x14ac:dyDescent="0.2">
      <c r="A750" s="84" t="s">
        <v>1499</v>
      </c>
      <c r="B750" s="85" t="s">
        <v>1500</v>
      </c>
      <c r="C750" s="86" t="s">
        <v>1499</v>
      </c>
      <c r="D750" s="83">
        <v>0</v>
      </c>
      <c r="E750" s="83">
        <v>0</v>
      </c>
      <c r="F750" s="87" t="str">
        <f t="shared" si="14"/>
        <v>-</v>
      </c>
    </row>
    <row r="751" spans="1:6" s="21" customFormat="1" ht="12.75" customHeight="1" x14ac:dyDescent="0.2">
      <c r="A751" s="84" t="s">
        <v>1501</v>
      </c>
      <c r="B751" s="85" t="s">
        <v>1502</v>
      </c>
      <c r="C751" s="86" t="s">
        <v>1501</v>
      </c>
      <c r="D751" s="83">
        <v>0</v>
      </c>
      <c r="E751" s="83">
        <v>0</v>
      </c>
      <c r="F751" s="87" t="str">
        <f t="shared" si="14"/>
        <v>-</v>
      </c>
    </row>
    <row r="752" spans="1:6" s="21" customFormat="1" ht="12.75" customHeight="1" x14ac:dyDescent="0.2">
      <c r="A752" s="84" t="s">
        <v>1503</v>
      </c>
      <c r="B752" s="85" t="s">
        <v>1504</v>
      </c>
      <c r="C752" s="86" t="s">
        <v>1503</v>
      </c>
      <c r="D752" s="83">
        <v>0</v>
      </c>
      <c r="E752" s="83">
        <v>0</v>
      </c>
      <c r="F752" s="87" t="str">
        <f t="shared" si="14"/>
        <v>-</v>
      </c>
    </row>
    <row r="753" spans="1:6" s="21" customFormat="1" ht="12.75" customHeight="1" x14ac:dyDescent="0.2">
      <c r="A753" s="84" t="s">
        <v>1505</v>
      </c>
      <c r="B753" s="85" t="s">
        <v>1506</v>
      </c>
      <c r="C753" s="86" t="s">
        <v>1505</v>
      </c>
      <c r="D753" s="83">
        <v>0</v>
      </c>
      <c r="E753" s="83">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4" t="s">
        <v>1539</v>
      </c>
      <c r="B770" s="85" t="s">
        <v>1540</v>
      </c>
      <c r="C770" s="86" t="s">
        <v>1539</v>
      </c>
      <c r="D770" s="83">
        <v>0</v>
      </c>
      <c r="E770" s="83">
        <v>0</v>
      </c>
      <c r="F770" s="87" t="str">
        <f t="shared" si="14"/>
        <v>-</v>
      </c>
    </row>
    <row r="771" spans="1:6" s="21" customFormat="1" ht="12.75" customHeight="1" x14ac:dyDescent="0.2">
      <c r="A771" s="84" t="s">
        <v>1541</v>
      </c>
      <c r="B771" s="85" t="s">
        <v>1542</v>
      </c>
      <c r="C771" s="86" t="s">
        <v>1541</v>
      </c>
      <c r="D771" s="83">
        <v>0</v>
      </c>
      <c r="E771" s="83">
        <v>0</v>
      </c>
      <c r="F771" s="87" t="str">
        <f t="shared" si="14"/>
        <v>-</v>
      </c>
    </row>
    <row r="772" spans="1:6" s="21" customFormat="1" ht="12.75" customHeight="1" x14ac:dyDescent="0.2">
      <c r="A772" s="84" t="s">
        <v>1543</v>
      </c>
      <c r="B772" s="85" t="s">
        <v>1544</v>
      </c>
      <c r="C772" s="86" t="s">
        <v>1543</v>
      </c>
      <c r="D772" s="83">
        <v>0</v>
      </c>
      <c r="E772" s="83">
        <v>0</v>
      </c>
      <c r="F772" s="87" t="str">
        <f t="shared" si="14"/>
        <v>-</v>
      </c>
    </row>
    <row r="773" spans="1:6" s="21" customFormat="1" ht="12.75" customHeight="1" x14ac:dyDescent="0.2">
      <c r="A773" s="84" t="s">
        <v>1545</v>
      </c>
      <c r="B773" s="85" t="s">
        <v>1546</v>
      </c>
      <c r="C773" s="86" t="s">
        <v>1545</v>
      </c>
      <c r="D773" s="83">
        <v>0</v>
      </c>
      <c r="E773" s="83">
        <v>0</v>
      </c>
      <c r="F773" s="87" t="str">
        <f t="shared" si="14"/>
        <v>-</v>
      </c>
    </row>
    <row r="774" spans="1:6" s="21" customFormat="1" ht="24" customHeight="1" x14ac:dyDescent="0.2">
      <c r="A774" s="84" t="s">
        <v>1547</v>
      </c>
      <c r="B774" s="113" t="s">
        <v>1548</v>
      </c>
      <c r="C774" s="86" t="s">
        <v>1547</v>
      </c>
      <c r="D774" s="83">
        <v>0</v>
      </c>
      <c r="E774" s="83">
        <v>0</v>
      </c>
      <c r="F774" s="87" t="str">
        <f t="shared" si="14"/>
        <v>-</v>
      </c>
    </row>
    <row r="775" spans="1:6" s="21" customFormat="1" ht="12" customHeight="1" x14ac:dyDescent="0.2">
      <c r="A775" s="84" t="s">
        <v>1549</v>
      </c>
      <c r="B775" s="85" t="s">
        <v>1550</v>
      </c>
      <c r="C775" s="86" t="s">
        <v>1549</v>
      </c>
      <c r="D775" s="83">
        <v>0</v>
      </c>
      <c r="E775" s="83">
        <v>0</v>
      </c>
      <c r="F775" s="87" t="str">
        <f t="shared" si="14"/>
        <v>-</v>
      </c>
    </row>
    <row r="776" spans="1:6" s="21" customFormat="1" ht="12.75" customHeight="1" x14ac:dyDescent="0.2">
      <c r="A776" s="84" t="s">
        <v>1551</v>
      </c>
      <c r="B776" s="85" t="s">
        <v>1552</v>
      </c>
      <c r="C776" s="86" t="s">
        <v>1551</v>
      </c>
      <c r="D776" s="83">
        <v>0</v>
      </c>
      <c r="E776" s="83">
        <v>0</v>
      </c>
      <c r="F776" s="87" t="str">
        <f t="shared" si="14"/>
        <v>-</v>
      </c>
    </row>
    <row r="777" spans="1:6" s="21" customFormat="1" ht="12.75" customHeight="1" x14ac:dyDescent="0.2">
      <c r="A777" s="84" t="s">
        <v>1553</v>
      </c>
      <c r="B777" s="85" t="s">
        <v>1554</v>
      </c>
      <c r="C777" s="86" t="s">
        <v>1553</v>
      </c>
      <c r="D777" s="83">
        <v>0</v>
      </c>
      <c r="E777" s="83">
        <v>0</v>
      </c>
      <c r="F777" s="87" t="str">
        <f t="shared" si="14"/>
        <v>-</v>
      </c>
    </row>
    <row r="778" spans="1:6" s="21" customFormat="1" ht="12.75" customHeight="1" x14ac:dyDescent="0.2">
      <c r="A778" s="84" t="s">
        <v>1555</v>
      </c>
      <c r="B778" s="85" t="s">
        <v>1556</v>
      </c>
      <c r="C778" s="86" t="s">
        <v>1555</v>
      </c>
      <c r="D778" s="83">
        <v>0</v>
      </c>
      <c r="E778" s="83">
        <v>0</v>
      </c>
      <c r="F778" s="87" t="str">
        <f t="shared" si="14"/>
        <v>-</v>
      </c>
    </row>
    <row r="779" spans="1:6" s="21" customFormat="1" ht="12.75" customHeight="1" x14ac:dyDescent="0.2">
      <c r="A779" s="84" t="s">
        <v>1557</v>
      </c>
      <c r="B779" s="85" t="s">
        <v>1558</v>
      </c>
      <c r="C779" s="86" t="s">
        <v>1557</v>
      </c>
      <c r="D779" s="83">
        <v>0</v>
      </c>
      <c r="E779" s="83">
        <v>0</v>
      </c>
      <c r="F779" s="87" t="str">
        <f t="shared" si="14"/>
        <v>-</v>
      </c>
    </row>
    <row r="780" spans="1:6" s="21" customFormat="1" ht="12.75" customHeight="1" x14ac:dyDescent="0.2">
      <c r="A780" s="84" t="s">
        <v>1559</v>
      </c>
      <c r="B780" s="85" t="s">
        <v>1560</v>
      </c>
      <c r="C780" s="86" t="s">
        <v>1559</v>
      </c>
      <c r="D780" s="83">
        <v>0</v>
      </c>
      <c r="E780" s="83">
        <v>0</v>
      </c>
      <c r="F780" s="87" t="str">
        <f t="shared" si="14"/>
        <v>-</v>
      </c>
    </row>
    <row r="781" spans="1:6" s="21" customFormat="1" ht="12.75" customHeight="1" x14ac:dyDescent="0.2">
      <c r="A781" s="84" t="s">
        <v>1561</v>
      </c>
      <c r="B781" s="85" t="s">
        <v>1562</v>
      </c>
      <c r="C781" s="86" t="s">
        <v>1561</v>
      </c>
      <c r="D781" s="83">
        <v>0</v>
      </c>
      <c r="E781" s="83">
        <v>0</v>
      </c>
      <c r="F781" s="87" t="str">
        <f t="shared" ref="F781:F844" si="15">IF(D781&lt;&gt;0,IF(E781/D781&gt;=100,"&gt;&gt;100",E781/D781*100),"-")</f>
        <v>-</v>
      </c>
    </row>
    <row r="782" spans="1:6" s="21" customFormat="1" ht="12.75" customHeight="1" x14ac:dyDescent="0.2">
      <c r="A782" s="84" t="s">
        <v>1563</v>
      </c>
      <c r="B782" s="85" t="s">
        <v>1564</v>
      </c>
      <c r="C782" s="86" t="s">
        <v>1563</v>
      </c>
      <c r="D782" s="83">
        <v>0</v>
      </c>
      <c r="E782" s="83">
        <v>0</v>
      </c>
      <c r="F782" s="87" t="str">
        <f t="shared" si="15"/>
        <v>-</v>
      </c>
    </row>
    <row r="783" spans="1:6" s="21" customFormat="1" ht="12.75" customHeight="1" x14ac:dyDescent="0.2">
      <c r="A783" s="84" t="s">
        <v>1565</v>
      </c>
      <c r="B783" s="85" t="s">
        <v>1566</v>
      </c>
      <c r="C783" s="86" t="s">
        <v>1565</v>
      </c>
      <c r="D783" s="83">
        <v>0</v>
      </c>
      <c r="E783" s="83">
        <v>0</v>
      </c>
      <c r="F783" s="87" t="str">
        <f t="shared" si="15"/>
        <v>-</v>
      </c>
    </row>
    <row r="784" spans="1:6" s="21" customFormat="1" ht="12.75" customHeight="1" x14ac:dyDescent="0.2">
      <c r="A784" s="84" t="s">
        <v>1567</v>
      </c>
      <c r="B784" s="85" t="s">
        <v>1568</v>
      </c>
      <c r="C784" s="86" t="s">
        <v>1567</v>
      </c>
      <c r="D784" s="83">
        <v>0</v>
      </c>
      <c r="E784" s="83">
        <v>0</v>
      </c>
      <c r="F784" s="87" t="str">
        <f t="shared" si="15"/>
        <v>-</v>
      </c>
    </row>
    <row r="785" spans="1:6" s="21" customFormat="1" ht="12" customHeight="1" x14ac:dyDescent="0.2">
      <c r="A785" s="84" t="s">
        <v>1569</v>
      </c>
      <c r="B785" s="113" t="s">
        <v>1570</v>
      </c>
      <c r="C785" s="86" t="s">
        <v>1569</v>
      </c>
      <c r="D785" s="83">
        <v>0</v>
      </c>
      <c r="E785" s="83">
        <v>0</v>
      </c>
      <c r="F785" s="87" t="str">
        <f t="shared" si="15"/>
        <v>-</v>
      </c>
    </row>
    <row r="786" spans="1:6" s="21" customFormat="1" ht="12.75" customHeight="1" x14ac:dyDescent="0.2">
      <c r="A786" s="84" t="s">
        <v>1571</v>
      </c>
      <c r="B786" s="85" t="s">
        <v>1572</v>
      </c>
      <c r="C786" s="86" t="s">
        <v>1571</v>
      </c>
      <c r="D786" s="83">
        <v>0</v>
      </c>
      <c r="E786" s="83">
        <v>0</v>
      </c>
      <c r="F786" s="87" t="str">
        <f t="shared" si="15"/>
        <v>-</v>
      </c>
    </row>
    <row r="787" spans="1:6" s="21" customFormat="1" ht="12.75" customHeight="1" x14ac:dyDescent="0.2">
      <c r="A787" s="84" t="s">
        <v>1573</v>
      </c>
      <c r="B787" s="85" t="s">
        <v>1574</v>
      </c>
      <c r="C787" s="86" t="s">
        <v>1573</v>
      </c>
      <c r="D787" s="83">
        <v>0</v>
      </c>
      <c r="E787" s="83">
        <v>0</v>
      </c>
      <c r="F787" s="87" t="str">
        <f t="shared" si="15"/>
        <v>-</v>
      </c>
    </row>
    <row r="788" spans="1:6" s="21" customFormat="1" ht="12.75" customHeight="1" x14ac:dyDescent="0.2">
      <c r="A788" s="84" t="s">
        <v>1575</v>
      </c>
      <c r="B788" s="85" t="s">
        <v>1576</v>
      </c>
      <c r="C788" s="86" t="s">
        <v>1575</v>
      </c>
      <c r="D788" s="83">
        <v>0</v>
      </c>
      <c r="E788" s="83">
        <v>0</v>
      </c>
      <c r="F788" s="87" t="str">
        <f t="shared" si="15"/>
        <v>-</v>
      </c>
    </row>
    <row r="789" spans="1:6" s="21" customFormat="1" ht="12.75" customHeight="1" x14ac:dyDescent="0.2">
      <c r="A789" s="84" t="s">
        <v>1577</v>
      </c>
      <c r="B789" s="85" t="s">
        <v>1578</v>
      </c>
      <c r="C789" s="86" t="s">
        <v>1577</v>
      </c>
      <c r="D789" s="83">
        <v>0</v>
      </c>
      <c r="E789" s="83">
        <v>0</v>
      </c>
      <c r="F789" s="87" t="str">
        <f t="shared" si="15"/>
        <v>-</v>
      </c>
    </row>
    <row r="790" spans="1:6" s="21" customFormat="1" ht="12.75" customHeight="1" x14ac:dyDescent="0.2">
      <c r="A790" s="84" t="s">
        <v>1579</v>
      </c>
      <c r="B790" s="85" t="s">
        <v>1580</v>
      </c>
      <c r="C790" s="86" t="s">
        <v>1579</v>
      </c>
      <c r="D790" s="83">
        <v>0</v>
      </c>
      <c r="E790" s="83">
        <v>0</v>
      </c>
      <c r="F790" s="87" t="str">
        <f t="shared" si="15"/>
        <v>-</v>
      </c>
    </row>
    <row r="791" spans="1:6" s="21" customFormat="1" ht="24" customHeight="1" x14ac:dyDescent="0.2">
      <c r="A791" s="84" t="s">
        <v>1581</v>
      </c>
      <c r="B791" s="85" t="s">
        <v>1582</v>
      </c>
      <c r="C791" s="86" t="s">
        <v>1581</v>
      </c>
      <c r="D791" s="83">
        <v>0</v>
      </c>
      <c r="E791" s="83">
        <v>0</v>
      </c>
      <c r="F791" s="87" t="str">
        <f t="shared" si="15"/>
        <v>-</v>
      </c>
    </row>
    <row r="792" spans="1:6" s="21" customFormat="1" ht="12" customHeight="1" x14ac:dyDescent="0.2">
      <c r="A792" s="84" t="s">
        <v>1583</v>
      </c>
      <c r="B792" s="113" t="s">
        <v>1584</v>
      </c>
      <c r="C792" s="86" t="s">
        <v>1583</v>
      </c>
      <c r="D792" s="83">
        <v>0</v>
      </c>
      <c r="E792" s="83">
        <v>0</v>
      </c>
      <c r="F792" s="87" t="str">
        <f t="shared" si="15"/>
        <v>-</v>
      </c>
    </row>
    <row r="793" spans="1:6" s="21" customFormat="1" ht="12.75" customHeight="1" x14ac:dyDescent="0.2">
      <c r="A793" s="84" t="s">
        <v>1585</v>
      </c>
      <c r="B793" s="113" t="s">
        <v>1586</v>
      </c>
      <c r="C793" s="86" t="s">
        <v>1585</v>
      </c>
      <c r="D793" s="83">
        <v>0</v>
      </c>
      <c r="E793" s="83">
        <v>0</v>
      </c>
      <c r="F793" s="87" t="str">
        <f t="shared" si="15"/>
        <v>-</v>
      </c>
    </row>
    <row r="794" spans="1:6" s="21" customFormat="1" ht="12.75" customHeight="1" x14ac:dyDescent="0.2">
      <c r="A794" s="84" t="s">
        <v>1587</v>
      </c>
      <c r="B794" s="113" t="s">
        <v>1588</v>
      </c>
      <c r="C794" s="86" t="s">
        <v>1587</v>
      </c>
      <c r="D794" s="83">
        <v>0</v>
      </c>
      <c r="E794" s="83">
        <v>0</v>
      </c>
      <c r="F794" s="87" t="str">
        <f t="shared" si="15"/>
        <v>-</v>
      </c>
    </row>
    <row r="795" spans="1:6" s="21" customFormat="1" ht="12.75" customHeight="1" x14ac:dyDescent="0.2">
      <c r="A795" s="84" t="s">
        <v>1589</v>
      </c>
      <c r="B795" s="113" t="s">
        <v>1590</v>
      </c>
      <c r="C795" s="86" t="s">
        <v>1589</v>
      </c>
      <c r="D795" s="83">
        <v>0</v>
      </c>
      <c r="E795" s="83">
        <v>0</v>
      </c>
      <c r="F795" s="87" t="str">
        <f t="shared" si="15"/>
        <v>-</v>
      </c>
    </row>
    <row r="796" spans="1:6" s="21" customFormat="1" ht="12.75" customHeight="1" x14ac:dyDescent="0.2">
      <c r="A796" s="84" t="s">
        <v>1591</v>
      </c>
      <c r="B796" s="113" t="s">
        <v>1592</v>
      </c>
      <c r="C796" s="86" t="s">
        <v>1591</v>
      </c>
      <c r="D796" s="83">
        <v>0</v>
      </c>
      <c r="E796" s="83">
        <v>0</v>
      </c>
      <c r="F796" s="87" t="str">
        <f t="shared" si="15"/>
        <v>-</v>
      </c>
    </row>
    <row r="797" spans="1:6" s="21" customFormat="1" ht="24" customHeight="1" x14ac:dyDescent="0.2">
      <c r="A797" s="84" t="s">
        <v>1593</v>
      </c>
      <c r="B797" s="113" t="s">
        <v>1594</v>
      </c>
      <c r="C797" s="86" t="s">
        <v>1593</v>
      </c>
      <c r="D797" s="83">
        <v>0</v>
      </c>
      <c r="E797" s="83">
        <v>0</v>
      </c>
      <c r="F797" s="87" t="str">
        <f t="shared" si="15"/>
        <v>-</v>
      </c>
    </row>
    <row r="798" spans="1:6" s="21" customFormat="1" ht="24" customHeight="1" x14ac:dyDescent="0.2">
      <c r="A798" s="84" t="s">
        <v>1595</v>
      </c>
      <c r="B798" s="113" t="s">
        <v>1596</v>
      </c>
      <c r="C798" s="86" t="s">
        <v>1595</v>
      </c>
      <c r="D798" s="83">
        <v>0</v>
      </c>
      <c r="E798" s="83">
        <v>0</v>
      </c>
      <c r="F798" s="87" t="str">
        <f t="shared" si="15"/>
        <v>-</v>
      </c>
    </row>
    <row r="799" spans="1:6" s="21" customFormat="1" ht="12.75" customHeight="1" x14ac:dyDescent="0.2">
      <c r="A799" s="84" t="s">
        <v>1597</v>
      </c>
      <c r="B799" s="113" t="s">
        <v>1598</v>
      </c>
      <c r="C799" s="86" t="s">
        <v>1597</v>
      </c>
      <c r="D799" s="83">
        <v>0</v>
      </c>
      <c r="E799" s="83">
        <v>0</v>
      </c>
      <c r="F799" s="87" t="str">
        <f t="shared" si="15"/>
        <v>-</v>
      </c>
    </row>
    <row r="800" spans="1:6" s="21" customFormat="1" ht="24" customHeight="1" x14ac:dyDescent="0.2">
      <c r="A800" s="84" t="s">
        <v>1599</v>
      </c>
      <c r="B800" s="113" t="s">
        <v>1600</v>
      </c>
      <c r="C800" s="86" t="s">
        <v>1599</v>
      </c>
      <c r="D800" s="83">
        <v>0</v>
      </c>
      <c r="E800" s="83">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4" t="s">
        <v>1607</v>
      </c>
      <c r="B804" s="113" t="s">
        <v>1608</v>
      </c>
      <c r="C804" s="86" t="s">
        <v>1607</v>
      </c>
      <c r="D804" s="83">
        <v>0</v>
      </c>
      <c r="E804" s="83">
        <v>0</v>
      </c>
      <c r="F804" s="87" t="str">
        <f t="shared" si="15"/>
        <v>-</v>
      </c>
    </row>
    <row r="805" spans="1:6" s="21" customFormat="1" ht="24" customHeight="1" x14ac:dyDescent="0.2">
      <c r="A805" s="84" t="s">
        <v>1609</v>
      </c>
      <c r="B805" s="113" t="s">
        <v>1610</v>
      </c>
      <c r="C805" s="86" t="s">
        <v>1609</v>
      </c>
      <c r="D805" s="83">
        <v>0</v>
      </c>
      <c r="E805" s="83">
        <v>0</v>
      </c>
      <c r="F805" s="87" t="str">
        <f t="shared" si="15"/>
        <v>-</v>
      </c>
    </row>
    <row r="806" spans="1:6" s="21" customFormat="1" ht="24" customHeight="1" x14ac:dyDescent="0.2">
      <c r="A806" s="84" t="s">
        <v>1611</v>
      </c>
      <c r="B806" s="113" t="s">
        <v>1612</v>
      </c>
      <c r="C806" s="86" t="s">
        <v>1611</v>
      </c>
      <c r="D806" s="83">
        <v>0</v>
      </c>
      <c r="E806" s="83">
        <v>0</v>
      </c>
      <c r="F806" s="87" t="str">
        <f t="shared" si="15"/>
        <v>-</v>
      </c>
    </row>
    <row r="807" spans="1:6" s="21" customFormat="1" ht="24" customHeight="1" x14ac:dyDescent="0.2">
      <c r="A807" s="84" t="s">
        <v>1613</v>
      </c>
      <c r="B807" s="113" t="s">
        <v>1614</v>
      </c>
      <c r="C807" s="86" t="s">
        <v>1613</v>
      </c>
      <c r="D807" s="83">
        <v>0</v>
      </c>
      <c r="E807" s="83">
        <v>0</v>
      </c>
      <c r="F807" s="87" t="str">
        <f t="shared" si="15"/>
        <v>-</v>
      </c>
    </row>
    <row r="808" spans="1:6" s="21" customFormat="1" ht="24" customHeight="1" x14ac:dyDescent="0.2">
      <c r="A808" s="84" t="s">
        <v>1615</v>
      </c>
      <c r="B808" s="113" t="s">
        <v>1616</v>
      </c>
      <c r="C808" s="86" t="s">
        <v>1615</v>
      </c>
      <c r="D808" s="83">
        <v>0</v>
      </c>
      <c r="E808" s="83">
        <v>0</v>
      </c>
      <c r="F808" s="87" t="str">
        <f t="shared" si="15"/>
        <v>-</v>
      </c>
    </row>
    <row r="809" spans="1:6" s="21" customFormat="1" ht="24" customHeight="1" x14ac:dyDescent="0.2">
      <c r="A809" s="84" t="s">
        <v>1617</v>
      </c>
      <c r="B809" s="113" t="s">
        <v>1618</v>
      </c>
      <c r="C809" s="86" t="s">
        <v>1617</v>
      </c>
      <c r="D809" s="83">
        <v>0</v>
      </c>
      <c r="E809" s="83">
        <v>0</v>
      </c>
      <c r="F809" s="87" t="str">
        <f t="shared" si="15"/>
        <v>-</v>
      </c>
    </row>
    <row r="810" spans="1:6" s="21" customFormat="1" ht="24" customHeight="1" x14ac:dyDescent="0.2">
      <c r="A810" s="84" t="s">
        <v>1619</v>
      </c>
      <c r="B810" s="113" t="s">
        <v>1620</v>
      </c>
      <c r="C810" s="86" t="s">
        <v>1619</v>
      </c>
      <c r="D810" s="83">
        <v>0</v>
      </c>
      <c r="E810" s="83">
        <v>0</v>
      </c>
      <c r="F810" s="87" t="str">
        <f t="shared" si="15"/>
        <v>-</v>
      </c>
    </row>
    <row r="811" spans="1:6" s="21" customFormat="1" ht="24" customHeight="1" x14ac:dyDescent="0.2">
      <c r="A811" s="84" t="s">
        <v>1621</v>
      </c>
      <c r="B811" s="113" t="s">
        <v>1622</v>
      </c>
      <c r="C811" s="86" t="s">
        <v>1621</v>
      </c>
      <c r="D811" s="83">
        <v>0</v>
      </c>
      <c r="E811" s="83">
        <v>0</v>
      </c>
      <c r="F811" s="87" t="str">
        <f t="shared" si="15"/>
        <v>-</v>
      </c>
    </row>
    <row r="812" spans="1:6" s="21" customFormat="1" ht="12" customHeight="1" x14ac:dyDescent="0.2">
      <c r="A812" s="84" t="s">
        <v>1623</v>
      </c>
      <c r="B812" s="113" t="s">
        <v>1624</v>
      </c>
      <c r="C812" s="86" t="s">
        <v>1623</v>
      </c>
      <c r="D812" s="83">
        <v>0</v>
      </c>
      <c r="E812" s="83">
        <v>0</v>
      </c>
      <c r="F812" s="87" t="str">
        <f t="shared" si="15"/>
        <v>-</v>
      </c>
    </row>
    <row r="813" spans="1:6" s="21" customFormat="1" ht="12" customHeight="1" x14ac:dyDescent="0.2">
      <c r="A813" s="84" t="s">
        <v>1625</v>
      </c>
      <c r="B813" s="113" t="s">
        <v>1626</v>
      </c>
      <c r="C813" s="86" t="s">
        <v>1625</v>
      </c>
      <c r="D813" s="83">
        <v>0</v>
      </c>
      <c r="E813" s="83">
        <v>0</v>
      </c>
      <c r="F813" s="87" t="str">
        <f t="shared" si="15"/>
        <v>-</v>
      </c>
    </row>
    <row r="814" spans="1:6" s="21" customFormat="1" ht="12" customHeight="1" x14ac:dyDescent="0.2">
      <c r="A814" s="84" t="s">
        <v>1627</v>
      </c>
      <c r="B814" s="113" t="s">
        <v>1628</v>
      </c>
      <c r="C814" s="86" t="s">
        <v>1627</v>
      </c>
      <c r="D814" s="83">
        <v>0</v>
      </c>
      <c r="E814" s="83">
        <v>0</v>
      </c>
      <c r="F814" s="87" t="str">
        <f t="shared" si="15"/>
        <v>-</v>
      </c>
    </row>
    <row r="815" spans="1:6" s="21" customFormat="1" ht="24" customHeight="1" x14ac:dyDescent="0.2">
      <c r="A815" s="84" t="s">
        <v>1629</v>
      </c>
      <c r="B815" s="113" t="s">
        <v>1630</v>
      </c>
      <c r="C815" s="86" t="s">
        <v>1629</v>
      </c>
      <c r="D815" s="83">
        <v>0</v>
      </c>
      <c r="E815" s="83">
        <v>0</v>
      </c>
      <c r="F815" s="87" t="str">
        <f t="shared" si="15"/>
        <v>-</v>
      </c>
    </row>
    <row r="816" spans="1:6" s="21" customFormat="1" ht="12" customHeight="1" x14ac:dyDescent="0.2">
      <c r="A816" s="84" t="s">
        <v>1631</v>
      </c>
      <c r="B816" s="113" t="s">
        <v>1632</v>
      </c>
      <c r="C816" s="86" t="s">
        <v>1631</v>
      </c>
      <c r="D816" s="83">
        <v>0</v>
      </c>
      <c r="E816" s="83">
        <v>0</v>
      </c>
      <c r="F816" s="87" t="str">
        <f t="shared" si="15"/>
        <v>-</v>
      </c>
    </row>
    <row r="817" spans="1:6" s="21" customFormat="1" ht="24" customHeight="1" x14ac:dyDescent="0.2">
      <c r="A817" s="84" t="s">
        <v>1633</v>
      </c>
      <c r="B817" s="85" t="s">
        <v>1634</v>
      </c>
      <c r="C817" s="86" t="s">
        <v>1633</v>
      </c>
      <c r="D817" s="83">
        <v>0</v>
      </c>
      <c r="E817" s="83">
        <v>0</v>
      </c>
      <c r="F817" s="87" t="str">
        <f t="shared" si="15"/>
        <v>-</v>
      </c>
    </row>
    <row r="818" spans="1:6" s="21" customFormat="1" ht="24" customHeight="1" x14ac:dyDescent="0.2">
      <c r="A818" s="84" t="s">
        <v>1635</v>
      </c>
      <c r="B818" s="85" t="s">
        <v>1636</v>
      </c>
      <c r="C818" s="86" t="s">
        <v>1635</v>
      </c>
      <c r="D818" s="83">
        <v>0</v>
      </c>
      <c r="E818" s="83">
        <v>0</v>
      </c>
      <c r="F818" s="87" t="str">
        <f t="shared" si="15"/>
        <v>-</v>
      </c>
    </row>
    <row r="819" spans="1:6" s="21" customFormat="1" ht="24" customHeight="1" x14ac:dyDescent="0.2">
      <c r="A819" s="84" t="s">
        <v>1637</v>
      </c>
      <c r="B819" s="85" t="s">
        <v>1638</v>
      </c>
      <c r="C819" s="86" t="s">
        <v>1637</v>
      </c>
      <c r="D819" s="83">
        <v>0</v>
      </c>
      <c r="E819" s="83">
        <v>0</v>
      </c>
      <c r="F819" s="87" t="str">
        <f t="shared" si="15"/>
        <v>-</v>
      </c>
    </row>
    <row r="820" spans="1:6" s="21" customFormat="1" ht="24" customHeight="1" x14ac:dyDescent="0.2">
      <c r="A820" s="84" t="s">
        <v>1639</v>
      </c>
      <c r="B820" s="85" t="s">
        <v>1640</v>
      </c>
      <c r="C820" s="86" t="s">
        <v>1639</v>
      </c>
      <c r="D820" s="83">
        <v>0</v>
      </c>
      <c r="E820" s="83">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4" t="s">
        <v>1647</v>
      </c>
      <c r="B824" s="85" t="s">
        <v>1648</v>
      </c>
      <c r="C824" s="86" t="s">
        <v>1647</v>
      </c>
      <c r="D824" s="83">
        <v>0</v>
      </c>
      <c r="E824" s="83">
        <v>0</v>
      </c>
      <c r="F824" s="87" t="str">
        <f t="shared" si="15"/>
        <v>-</v>
      </c>
    </row>
    <row r="825" spans="1:6" s="21" customFormat="1" ht="24" customHeight="1" x14ac:dyDescent="0.2">
      <c r="A825" s="84" t="s">
        <v>1649</v>
      </c>
      <c r="B825" s="85" t="s">
        <v>1650</v>
      </c>
      <c r="C825" s="86" t="s">
        <v>1649</v>
      </c>
      <c r="D825" s="83">
        <v>0</v>
      </c>
      <c r="E825" s="83">
        <v>0</v>
      </c>
      <c r="F825" s="87" t="str">
        <f t="shared" si="15"/>
        <v>-</v>
      </c>
    </row>
    <row r="826" spans="1:6" s="21" customFormat="1" ht="24" customHeight="1" x14ac:dyDescent="0.2">
      <c r="A826" s="84" t="s">
        <v>1651</v>
      </c>
      <c r="B826" s="85" t="s">
        <v>1652</v>
      </c>
      <c r="C826" s="86" t="s">
        <v>1651</v>
      </c>
      <c r="D826" s="83">
        <v>0</v>
      </c>
      <c r="E826" s="83">
        <v>0</v>
      </c>
      <c r="F826" s="87" t="str">
        <f t="shared" si="15"/>
        <v>-</v>
      </c>
    </row>
    <row r="827" spans="1:6" s="21" customFormat="1" ht="24" customHeight="1" x14ac:dyDescent="0.2">
      <c r="A827" s="84" t="s">
        <v>1653</v>
      </c>
      <c r="B827" s="85" t="s">
        <v>1654</v>
      </c>
      <c r="C827" s="86" t="s">
        <v>1653</v>
      </c>
      <c r="D827" s="83">
        <v>0</v>
      </c>
      <c r="E827" s="83">
        <v>0</v>
      </c>
      <c r="F827" s="87" t="str">
        <f t="shared" si="15"/>
        <v>-</v>
      </c>
    </row>
    <row r="828" spans="1:6" s="21" customFormat="1" ht="24" customHeight="1" x14ac:dyDescent="0.2">
      <c r="A828" s="84" t="s">
        <v>1655</v>
      </c>
      <c r="B828" s="85" t="s">
        <v>1656</v>
      </c>
      <c r="C828" s="86" t="s">
        <v>1655</v>
      </c>
      <c r="D828" s="83">
        <v>0</v>
      </c>
      <c r="E828" s="83">
        <v>0</v>
      </c>
      <c r="F828" s="87" t="str">
        <f t="shared" si="15"/>
        <v>-</v>
      </c>
    </row>
    <row r="829" spans="1:6" s="21" customFormat="1" ht="24" customHeight="1" x14ac:dyDescent="0.2">
      <c r="A829" s="84" t="s">
        <v>1657</v>
      </c>
      <c r="B829" s="85" t="s">
        <v>1658</v>
      </c>
      <c r="C829" s="86" t="s">
        <v>1657</v>
      </c>
      <c r="D829" s="83">
        <v>0</v>
      </c>
      <c r="E829" s="83">
        <v>0</v>
      </c>
      <c r="F829" s="87" t="str">
        <f t="shared" si="15"/>
        <v>-</v>
      </c>
    </row>
    <row r="830" spans="1:6" s="21" customFormat="1" ht="24" customHeight="1" x14ac:dyDescent="0.2">
      <c r="A830" s="84" t="s">
        <v>1659</v>
      </c>
      <c r="B830" s="85" t="s">
        <v>1660</v>
      </c>
      <c r="C830" s="86" t="s">
        <v>1659</v>
      </c>
      <c r="D830" s="83">
        <v>0</v>
      </c>
      <c r="E830" s="83">
        <v>0</v>
      </c>
      <c r="F830" s="87" t="str">
        <f t="shared" si="15"/>
        <v>-</v>
      </c>
    </row>
    <row r="831" spans="1:6" s="21" customFormat="1" ht="12.75" customHeight="1" x14ac:dyDescent="0.2">
      <c r="A831" s="84" t="s">
        <v>1661</v>
      </c>
      <c r="B831" s="85" t="s">
        <v>1662</v>
      </c>
      <c r="C831" s="86" t="s">
        <v>1661</v>
      </c>
      <c r="D831" s="83">
        <v>0</v>
      </c>
      <c r="E831" s="83">
        <v>0</v>
      </c>
      <c r="F831" s="87" t="str">
        <f t="shared" si="15"/>
        <v>-</v>
      </c>
    </row>
    <row r="832" spans="1:6" s="21" customFormat="1" ht="12.75" customHeight="1" x14ac:dyDescent="0.2">
      <c r="A832" s="84" t="s">
        <v>1663</v>
      </c>
      <c r="B832" s="85" t="s">
        <v>1664</v>
      </c>
      <c r="C832" s="86" t="s">
        <v>1663</v>
      </c>
      <c r="D832" s="83">
        <v>0</v>
      </c>
      <c r="E832" s="83">
        <v>0</v>
      </c>
      <c r="F832" s="87" t="str">
        <f t="shared" si="15"/>
        <v>-</v>
      </c>
    </row>
    <row r="833" spans="1:6" s="21" customFormat="1" ht="24" customHeight="1" x14ac:dyDescent="0.2">
      <c r="A833" s="84" t="s">
        <v>1665</v>
      </c>
      <c r="B833" s="85" t="s">
        <v>1666</v>
      </c>
      <c r="C833" s="86" t="s">
        <v>1665</v>
      </c>
      <c r="D833" s="83">
        <v>0</v>
      </c>
      <c r="E833" s="83">
        <v>0</v>
      </c>
      <c r="F833" s="87" t="str">
        <f t="shared" si="15"/>
        <v>-</v>
      </c>
    </row>
    <row r="834" spans="1:6" s="21" customFormat="1" ht="24" customHeight="1" x14ac:dyDescent="0.2">
      <c r="A834" s="84" t="s">
        <v>1667</v>
      </c>
      <c r="B834" s="85" t="s">
        <v>1668</v>
      </c>
      <c r="C834" s="86" t="s">
        <v>1667</v>
      </c>
      <c r="D834" s="83">
        <v>0</v>
      </c>
      <c r="E834" s="83">
        <v>0</v>
      </c>
      <c r="F834" s="87" t="str">
        <f t="shared" si="15"/>
        <v>-</v>
      </c>
    </row>
    <row r="835" spans="1:6" s="21" customFormat="1" ht="12.75" customHeight="1" x14ac:dyDescent="0.2">
      <c r="A835" s="84" t="s">
        <v>1669</v>
      </c>
      <c r="B835" s="85" t="s">
        <v>1670</v>
      </c>
      <c r="C835" s="86" t="s">
        <v>1669</v>
      </c>
      <c r="D835" s="83">
        <v>0</v>
      </c>
      <c r="E835" s="83">
        <v>0</v>
      </c>
      <c r="F835" s="87" t="str">
        <f t="shared" si="15"/>
        <v>-</v>
      </c>
    </row>
    <row r="836" spans="1:6" s="21" customFormat="1" ht="12.75" customHeight="1" x14ac:dyDescent="0.2">
      <c r="A836" s="84" t="s">
        <v>1671</v>
      </c>
      <c r="B836" s="85" t="s">
        <v>1672</v>
      </c>
      <c r="C836" s="86" t="s">
        <v>1671</v>
      </c>
      <c r="D836" s="83">
        <v>0</v>
      </c>
      <c r="E836" s="83">
        <v>0</v>
      </c>
      <c r="F836" s="87" t="str">
        <f t="shared" si="15"/>
        <v>-</v>
      </c>
    </row>
    <row r="837" spans="1:6" s="21" customFormat="1" ht="12.75" customHeight="1" x14ac:dyDescent="0.2">
      <c r="A837" s="84" t="s">
        <v>1673</v>
      </c>
      <c r="B837" s="85" t="s">
        <v>1674</v>
      </c>
      <c r="C837" s="86" t="s">
        <v>1673</v>
      </c>
      <c r="D837" s="83">
        <v>0</v>
      </c>
      <c r="E837" s="83">
        <v>0</v>
      </c>
      <c r="F837" s="87" t="str">
        <f t="shared" si="15"/>
        <v>-</v>
      </c>
    </row>
    <row r="838" spans="1:6" s="21" customFormat="1" ht="12.75" customHeight="1" x14ac:dyDescent="0.2">
      <c r="A838" s="84" t="s">
        <v>1675</v>
      </c>
      <c r="B838" s="85" t="s">
        <v>1676</v>
      </c>
      <c r="C838" s="86" t="s">
        <v>1675</v>
      </c>
      <c r="D838" s="83">
        <v>0</v>
      </c>
      <c r="E838" s="83">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0</v>
      </c>
      <c r="F850" s="110" t="str">
        <f t="shared" si="16"/>
        <v>-</v>
      </c>
    </row>
    <row r="851" spans="1:6" s="21" customFormat="1" ht="12.75" customHeight="1" x14ac:dyDescent="0.2">
      <c r="A851" s="106" t="s">
        <v>1701</v>
      </c>
      <c r="B851" s="107" t="s">
        <v>1702</v>
      </c>
      <c r="C851" s="108" t="s">
        <v>1701</v>
      </c>
      <c r="D851" s="111">
        <v>44073.53</v>
      </c>
      <c r="E851" s="111">
        <v>47775.040000000001</v>
      </c>
      <c r="F851" s="110">
        <f t="shared" si="16"/>
        <v>108.39848770906258</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109.78</v>
      </c>
      <c r="E855" s="111">
        <v>7301.22</v>
      </c>
      <c r="F855" s="110">
        <f t="shared" si="16"/>
        <v>6650.7742758243767</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4" t="s">
        <v>1790</v>
      </c>
      <c r="B896" s="113" t="s">
        <v>1791</v>
      </c>
      <c r="C896" s="86" t="s">
        <v>1790</v>
      </c>
      <c r="D896" s="83">
        <v>0</v>
      </c>
      <c r="E896" s="83">
        <v>0</v>
      </c>
      <c r="F896" s="87" t="str">
        <f t="shared" si="16"/>
        <v>-</v>
      </c>
    </row>
    <row r="897" spans="1:6" s="21" customFormat="1" ht="24" customHeight="1" x14ac:dyDescent="0.2">
      <c r="A897" s="84" t="s">
        <v>1792</v>
      </c>
      <c r="B897" s="113" t="s">
        <v>1793</v>
      </c>
      <c r="C897" s="86" t="s">
        <v>1792</v>
      </c>
      <c r="D897" s="83">
        <v>0</v>
      </c>
      <c r="E897" s="83">
        <v>0</v>
      </c>
      <c r="F897" s="87" t="str">
        <f t="shared" si="16"/>
        <v>-</v>
      </c>
    </row>
    <row r="898" spans="1:6" s="21" customFormat="1" ht="24" customHeight="1" x14ac:dyDescent="0.2">
      <c r="A898" s="84" t="s">
        <v>1794</v>
      </c>
      <c r="B898" s="85" t="s">
        <v>1795</v>
      </c>
      <c r="C898" s="86" t="s">
        <v>1794</v>
      </c>
      <c r="D898" s="83">
        <v>0</v>
      </c>
      <c r="E898" s="83">
        <v>0</v>
      </c>
      <c r="F898" s="87" t="str">
        <f t="shared" si="16"/>
        <v>-</v>
      </c>
    </row>
    <row r="899" spans="1:6" s="21" customFormat="1" ht="12" customHeight="1" x14ac:dyDescent="0.2">
      <c r="A899" s="84" t="s">
        <v>1796</v>
      </c>
      <c r="B899" s="85" t="s">
        <v>1797</v>
      </c>
      <c r="C899" s="86" t="s">
        <v>1796</v>
      </c>
      <c r="D899" s="83">
        <v>0</v>
      </c>
      <c r="E899" s="83">
        <v>0</v>
      </c>
      <c r="F899" s="87" t="str">
        <f t="shared" si="16"/>
        <v>-</v>
      </c>
    </row>
    <row r="900" spans="1:6" s="21" customFormat="1" ht="12.75" customHeight="1" x14ac:dyDescent="0.2">
      <c r="A900" s="84" t="s">
        <v>1798</v>
      </c>
      <c r="B900" s="85" t="s">
        <v>1799</v>
      </c>
      <c r="C900" s="86" t="s">
        <v>1798</v>
      </c>
      <c r="D900" s="83">
        <v>0</v>
      </c>
      <c r="E900" s="83">
        <v>0</v>
      </c>
      <c r="F900" s="87" t="str">
        <f t="shared" si="16"/>
        <v>-</v>
      </c>
    </row>
    <row r="901" spans="1:6" s="21" customFormat="1" ht="12.75" customHeight="1" x14ac:dyDescent="0.2">
      <c r="A901" s="84" t="s">
        <v>1800</v>
      </c>
      <c r="B901" s="85" t="s">
        <v>1801</v>
      </c>
      <c r="C901" s="86" t="s">
        <v>1800</v>
      </c>
      <c r="D901" s="83">
        <v>0</v>
      </c>
      <c r="E901" s="83">
        <v>0</v>
      </c>
      <c r="F901" s="87" t="str">
        <f t="shared" si="16"/>
        <v>-</v>
      </c>
    </row>
    <row r="902" spans="1:6" s="21" customFormat="1" ht="12.75" customHeight="1" x14ac:dyDescent="0.2">
      <c r="A902" s="84" t="s">
        <v>1802</v>
      </c>
      <c r="B902" s="85" t="s">
        <v>1803</v>
      </c>
      <c r="C902" s="86" t="s">
        <v>1802</v>
      </c>
      <c r="D902" s="83">
        <v>0</v>
      </c>
      <c r="E902" s="83">
        <v>0</v>
      </c>
      <c r="F902" s="87" t="str">
        <f t="shared" si="16"/>
        <v>-</v>
      </c>
    </row>
    <row r="903" spans="1:6" s="21" customFormat="1" ht="12.75" customHeight="1" x14ac:dyDescent="0.2">
      <c r="A903" s="84" t="s">
        <v>1804</v>
      </c>
      <c r="B903" s="85" t="s">
        <v>1805</v>
      </c>
      <c r="C903" s="86" t="s">
        <v>1804</v>
      </c>
      <c r="D903" s="83">
        <v>0</v>
      </c>
      <c r="E903" s="83">
        <v>0</v>
      </c>
      <c r="F903" s="87" t="str">
        <f t="shared" si="16"/>
        <v>-</v>
      </c>
    </row>
    <row r="904" spans="1:6" s="21" customFormat="1" ht="12.75" customHeight="1" x14ac:dyDescent="0.2">
      <c r="A904" s="84" t="s">
        <v>1806</v>
      </c>
      <c r="B904" s="85" t="s">
        <v>1807</v>
      </c>
      <c r="C904" s="86" t="s">
        <v>1806</v>
      </c>
      <c r="D904" s="83">
        <v>0</v>
      </c>
      <c r="E904" s="83">
        <v>0</v>
      </c>
      <c r="F904" s="87" t="str">
        <f t="shared" si="16"/>
        <v>-</v>
      </c>
    </row>
    <row r="905" spans="1:6" s="21" customFormat="1" ht="12.75" customHeight="1" x14ac:dyDescent="0.2">
      <c r="A905" s="84" t="s">
        <v>1808</v>
      </c>
      <c r="B905" s="85" t="s">
        <v>1809</v>
      </c>
      <c r="C905" s="86" t="s">
        <v>1808</v>
      </c>
      <c r="D905" s="83">
        <v>0</v>
      </c>
      <c r="E905" s="83">
        <v>0</v>
      </c>
      <c r="F905" s="87" t="str">
        <f t="shared" si="16"/>
        <v>-</v>
      </c>
    </row>
    <row r="906" spans="1:6" s="21" customFormat="1" ht="12.75" customHeight="1" x14ac:dyDescent="0.2">
      <c r="A906" s="84" t="s">
        <v>1810</v>
      </c>
      <c r="B906" s="85" t="s">
        <v>1811</v>
      </c>
      <c r="C906" s="86" t="s">
        <v>1810</v>
      </c>
      <c r="D906" s="83">
        <v>0</v>
      </c>
      <c r="E906" s="83">
        <v>0</v>
      </c>
      <c r="F906" s="87" t="str">
        <f t="shared" si="16"/>
        <v>-</v>
      </c>
    </row>
    <row r="907" spans="1:6" s="21" customFormat="1" ht="12.75" customHeight="1" x14ac:dyDescent="0.2">
      <c r="A907" s="84" t="s">
        <v>1812</v>
      </c>
      <c r="B907" s="85" t="s">
        <v>1813</v>
      </c>
      <c r="C907" s="86" t="s">
        <v>1812</v>
      </c>
      <c r="D907" s="83">
        <v>0</v>
      </c>
      <c r="E907" s="83">
        <v>0</v>
      </c>
      <c r="F907" s="87" t="str">
        <f t="shared" si="16"/>
        <v>-</v>
      </c>
    </row>
    <row r="908" spans="1:6" s="21" customFormat="1" ht="12.75" customHeight="1" x14ac:dyDescent="0.2">
      <c r="A908" s="84" t="s">
        <v>1814</v>
      </c>
      <c r="B908" s="85" t="s">
        <v>1815</v>
      </c>
      <c r="C908" s="86" t="s">
        <v>1814</v>
      </c>
      <c r="D908" s="83">
        <v>0</v>
      </c>
      <c r="E908" s="83">
        <v>0</v>
      </c>
      <c r="F908" s="87" t="str">
        <f t="shared" si="16"/>
        <v>-</v>
      </c>
    </row>
    <row r="909" spans="1:6" s="21" customFormat="1" ht="24" customHeight="1" x14ac:dyDescent="0.2">
      <c r="A909" s="84" t="s">
        <v>1816</v>
      </c>
      <c r="B909" s="85" t="s">
        <v>1817</v>
      </c>
      <c r="C909" s="86" t="s">
        <v>1816</v>
      </c>
      <c r="D909" s="83">
        <v>0</v>
      </c>
      <c r="E909" s="83">
        <v>0</v>
      </c>
      <c r="F909" s="87" t="str">
        <f t="shared" ref="F909:F972" si="17">IF(D909&lt;&gt;0,IF(E909/D909&gt;=100,"&gt;&gt;100",E909/D909*100),"-")</f>
        <v>-</v>
      </c>
    </row>
    <row r="910" spans="1:6" s="21" customFormat="1" ht="24" customHeight="1" x14ac:dyDescent="0.2">
      <c r="A910" s="84" t="s">
        <v>1818</v>
      </c>
      <c r="B910" s="85" t="s">
        <v>1819</v>
      </c>
      <c r="C910" s="86" t="s">
        <v>1818</v>
      </c>
      <c r="D910" s="83">
        <v>0</v>
      </c>
      <c r="E910" s="83">
        <v>0</v>
      </c>
      <c r="F910" s="87" t="str">
        <f t="shared" si="17"/>
        <v>-</v>
      </c>
    </row>
    <row r="911" spans="1:6" s="21" customFormat="1" ht="12.75" customHeight="1" x14ac:dyDescent="0.2">
      <c r="A911" s="84" t="s">
        <v>1820</v>
      </c>
      <c r="B911" s="85" t="s">
        <v>1821</v>
      </c>
      <c r="C911" s="86" t="s">
        <v>1820</v>
      </c>
      <c r="D911" s="83">
        <v>0</v>
      </c>
      <c r="E911" s="83">
        <v>0</v>
      </c>
      <c r="F911" s="87" t="str">
        <f t="shared" si="17"/>
        <v>-</v>
      </c>
    </row>
    <row r="912" spans="1:6" s="21" customFormat="1" ht="24" customHeight="1" x14ac:dyDescent="0.2">
      <c r="A912" s="84" t="s">
        <v>1822</v>
      </c>
      <c r="B912" s="85" t="s">
        <v>1823</v>
      </c>
      <c r="C912" s="86" t="s">
        <v>1822</v>
      </c>
      <c r="D912" s="83">
        <v>0</v>
      </c>
      <c r="E912" s="83">
        <v>0</v>
      </c>
      <c r="F912" s="87" t="str">
        <f t="shared" si="17"/>
        <v>-</v>
      </c>
    </row>
    <row r="913" spans="1:6" s="21" customFormat="1" ht="24" customHeight="1" x14ac:dyDescent="0.2">
      <c r="A913" s="84" t="s">
        <v>1824</v>
      </c>
      <c r="B913" s="85" t="s">
        <v>1825</v>
      </c>
      <c r="C913" s="86" t="s">
        <v>1824</v>
      </c>
      <c r="D913" s="83">
        <v>0</v>
      </c>
      <c r="E913" s="83">
        <v>0</v>
      </c>
      <c r="F913" s="87" t="str">
        <f t="shared" si="17"/>
        <v>-</v>
      </c>
    </row>
    <row r="914" spans="1:6" s="21" customFormat="1" ht="24" customHeight="1" x14ac:dyDescent="0.2">
      <c r="A914" s="84" t="s">
        <v>1826</v>
      </c>
      <c r="B914" s="85" t="s">
        <v>1827</v>
      </c>
      <c r="C914" s="86" t="s">
        <v>1826</v>
      </c>
      <c r="D914" s="83">
        <v>0</v>
      </c>
      <c r="E914" s="83">
        <v>0</v>
      </c>
      <c r="F914" s="87" t="str">
        <f t="shared" si="17"/>
        <v>-</v>
      </c>
    </row>
    <row r="915" spans="1:6" s="21" customFormat="1" ht="24" customHeight="1" x14ac:dyDescent="0.2">
      <c r="A915" s="84" t="s">
        <v>1828</v>
      </c>
      <c r="B915" s="85" t="s">
        <v>1829</v>
      </c>
      <c r="C915" s="86" t="s">
        <v>1828</v>
      </c>
      <c r="D915" s="83">
        <v>0</v>
      </c>
      <c r="E915" s="83">
        <v>0</v>
      </c>
      <c r="F915" s="87" t="str">
        <f t="shared" si="17"/>
        <v>-</v>
      </c>
    </row>
    <row r="916" spans="1:6" s="21" customFormat="1" ht="24" customHeight="1" x14ac:dyDescent="0.2">
      <c r="A916" s="84" t="s">
        <v>1830</v>
      </c>
      <c r="B916" s="113" t="s">
        <v>1831</v>
      </c>
      <c r="C916" s="86" t="s">
        <v>1830</v>
      </c>
      <c r="D916" s="83">
        <v>0</v>
      </c>
      <c r="E916" s="83">
        <v>0</v>
      </c>
      <c r="F916" s="87" t="str">
        <f t="shared" si="17"/>
        <v>-</v>
      </c>
    </row>
    <row r="917" spans="1:6" s="21" customFormat="1" ht="24" customHeight="1" x14ac:dyDescent="0.2">
      <c r="A917" s="84" t="s">
        <v>1832</v>
      </c>
      <c r="B917" s="113" t="s">
        <v>1833</v>
      </c>
      <c r="C917" s="86" t="s">
        <v>1832</v>
      </c>
      <c r="D917" s="83">
        <v>0</v>
      </c>
      <c r="E917" s="83">
        <v>0</v>
      </c>
      <c r="F917" s="87" t="str">
        <f t="shared" si="17"/>
        <v>-</v>
      </c>
    </row>
    <row r="918" spans="1:6" s="21" customFormat="1" ht="12.75" customHeight="1" x14ac:dyDescent="0.2">
      <c r="A918" s="84" t="s">
        <v>1834</v>
      </c>
      <c r="B918" s="85" t="s">
        <v>1835</v>
      </c>
      <c r="C918" s="86" t="s">
        <v>1834</v>
      </c>
      <c r="D918" s="83">
        <v>0</v>
      </c>
      <c r="E918" s="83">
        <v>0</v>
      </c>
      <c r="F918" s="87" t="str">
        <f t="shared" si="17"/>
        <v>-</v>
      </c>
    </row>
    <row r="919" spans="1:6" s="21" customFormat="1" ht="12.75" customHeight="1" x14ac:dyDescent="0.2">
      <c r="A919" s="84" t="s">
        <v>1836</v>
      </c>
      <c r="B919" s="85" t="s">
        <v>1837</v>
      </c>
      <c r="C919" s="86" t="s">
        <v>1836</v>
      </c>
      <c r="D919" s="83">
        <v>0</v>
      </c>
      <c r="E919" s="83">
        <v>0</v>
      </c>
      <c r="F919" s="87" t="str">
        <f t="shared" si="17"/>
        <v>-</v>
      </c>
    </row>
    <row r="920" spans="1:6" s="21" customFormat="1" ht="12.75" customHeight="1" x14ac:dyDescent="0.2">
      <c r="A920" s="84" t="s">
        <v>1838</v>
      </c>
      <c r="B920" s="85" t="s">
        <v>1839</v>
      </c>
      <c r="C920" s="86" t="s">
        <v>1838</v>
      </c>
      <c r="D920" s="83">
        <v>0</v>
      </c>
      <c r="E920" s="83">
        <v>0</v>
      </c>
      <c r="F920" s="87" t="str">
        <f t="shared" si="17"/>
        <v>-</v>
      </c>
    </row>
    <row r="921" spans="1:6" s="21" customFormat="1" ht="12.75" customHeight="1" x14ac:dyDescent="0.2">
      <c r="A921" s="84" t="s">
        <v>1840</v>
      </c>
      <c r="B921" s="85" t="s">
        <v>1841</v>
      </c>
      <c r="C921" s="86" t="s">
        <v>1840</v>
      </c>
      <c r="D921" s="83">
        <v>0</v>
      </c>
      <c r="E921" s="83">
        <v>0</v>
      </c>
      <c r="F921" s="87" t="str">
        <f t="shared" si="17"/>
        <v>-</v>
      </c>
    </row>
    <row r="922" spans="1:6" s="21" customFormat="1" ht="12.75" customHeight="1" x14ac:dyDescent="0.2">
      <c r="A922" s="84" t="s">
        <v>1842</v>
      </c>
      <c r="B922" s="85" t="s">
        <v>1843</v>
      </c>
      <c r="C922" s="86" t="s">
        <v>1842</v>
      </c>
      <c r="D922" s="83">
        <v>0</v>
      </c>
      <c r="E922" s="83">
        <v>0</v>
      </c>
      <c r="F922" s="87" t="str">
        <f t="shared" si="17"/>
        <v>-</v>
      </c>
    </row>
    <row r="923" spans="1:6" s="21" customFormat="1" ht="12.75" customHeight="1" x14ac:dyDescent="0.2">
      <c r="A923" s="84" t="s">
        <v>1844</v>
      </c>
      <c r="B923" s="85" t="s">
        <v>1845</v>
      </c>
      <c r="C923" s="86" t="s">
        <v>1844</v>
      </c>
      <c r="D923" s="83">
        <v>0</v>
      </c>
      <c r="E923" s="83">
        <v>0</v>
      </c>
      <c r="F923" s="87" t="str">
        <f t="shared" si="17"/>
        <v>-</v>
      </c>
    </row>
    <row r="924" spans="1:6" s="21" customFormat="1" ht="24" customHeight="1" x14ac:dyDescent="0.2">
      <c r="A924" s="84" t="s">
        <v>1846</v>
      </c>
      <c r="B924" s="85" t="s">
        <v>1847</v>
      </c>
      <c r="C924" s="86" t="s">
        <v>1846</v>
      </c>
      <c r="D924" s="83">
        <v>0</v>
      </c>
      <c r="E924" s="83">
        <v>0</v>
      </c>
      <c r="F924" s="87" t="str">
        <f t="shared" si="17"/>
        <v>-</v>
      </c>
    </row>
    <row r="925" spans="1:6" s="21" customFormat="1" ht="12.75" customHeight="1" x14ac:dyDescent="0.2">
      <c r="A925" s="84" t="s">
        <v>1848</v>
      </c>
      <c r="B925" s="85" t="s">
        <v>1849</v>
      </c>
      <c r="C925" s="86" t="s">
        <v>1848</v>
      </c>
      <c r="D925" s="83">
        <v>0</v>
      </c>
      <c r="E925" s="83">
        <v>0</v>
      </c>
      <c r="F925" s="87" t="str">
        <f t="shared" si="17"/>
        <v>-</v>
      </c>
    </row>
    <row r="926" spans="1:6" s="21" customFormat="1" ht="12.75" customHeight="1" x14ac:dyDescent="0.2">
      <c r="A926" s="84" t="s">
        <v>1850</v>
      </c>
      <c r="B926" s="85" t="s">
        <v>1851</v>
      </c>
      <c r="C926" s="86" t="s">
        <v>1850</v>
      </c>
      <c r="D926" s="83">
        <v>0</v>
      </c>
      <c r="E926" s="83">
        <v>0</v>
      </c>
      <c r="F926" s="87" t="str">
        <f t="shared" si="17"/>
        <v>-</v>
      </c>
    </row>
    <row r="927" spans="1:6" s="21" customFormat="1" ht="12.75" customHeight="1" x14ac:dyDescent="0.2">
      <c r="A927" s="84" t="s">
        <v>1852</v>
      </c>
      <c r="B927" s="85" t="s">
        <v>1853</v>
      </c>
      <c r="C927" s="86" t="s">
        <v>1852</v>
      </c>
      <c r="D927" s="83">
        <v>0</v>
      </c>
      <c r="E927" s="83">
        <v>0</v>
      </c>
      <c r="F927" s="87" t="str">
        <f t="shared" si="17"/>
        <v>-</v>
      </c>
    </row>
    <row r="928" spans="1:6" s="21" customFormat="1" ht="12.75" customHeight="1" x14ac:dyDescent="0.2">
      <c r="A928" s="84" t="s">
        <v>1854</v>
      </c>
      <c r="B928" s="85" t="s">
        <v>1855</v>
      </c>
      <c r="C928" s="86" t="s">
        <v>1854</v>
      </c>
      <c r="D928" s="83">
        <v>0</v>
      </c>
      <c r="E928" s="83">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4" t="s">
        <v>1872</v>
      </c>
      <c r="B937" s="113" t="s">
        <v>1873</v>
      </c>
      <c r="C937" s="86" t="s">
        <v>1872</v>
      </c>
      <c r="D937" s="83">
        <v>0</v>
      </c>
      <c r="E937" s="83">
        <v>0</v>
      </c>
      <c r="F937" s="87" t="str">
        <f t="shared" si="17"/>
        <v>-</v>
      </c>
    </row>
    <row r="938" spans="1:6" s="21" customFormat="1" ht="24" customHeight="1" x14ac:dyDescent="0.2">
      <c r="A938" s="84" t="s">
        <v>1874</v>
      </c>
      <c r="B938" s="113" t="s">
        <v>1875</v>
      </c>
      <c r="C938" s="86" t="s">
        <v>1874</v>
      </c>
      <c r="D938" s="83">
        <v>0</v>
      </c>
      <c r="E938" s="83">
        <v>0</v>
      </c>
      <c r="F938" s="87" t="str">
        <f t="shared" si="17"/>
        <v>-</v>
      </c>
    </row>
    <row r="939" spans="1:6" s="21" customFormat="1" ht="12" customHeight="1" x14ac:dyDescent="0.2">
      <c r="A939" s="84" t="s">
        <v>1876</v>
      </c>
      <c r="B939" s="85" t="s">
        <v>1877</v>
      </c>
      <c r="C939" s="86" t="s">
        <v>1876</v>
      </c>
      <c r="D939" s="83">
        <v>0</v>
      </c>
      <c r="E939" s="83">
        <v>0</v>
      </c>
      <c r="F939" s="87" t="str">
        <f t="shared" si="17"/>
        <v>-</v>
      </c>
    </row>
    <row r="940" spans="1:6" s="21" customFormat="1" ht="12" customHeight="1" x14ac:dyDescent="0.2">
      <c r="A940" s="84" t="s">
        <v>1878</v>
      </c>
      <c r="B940" s="85" t="s">
        <v>1879</v>
      </c>
      <c r="C940" s="86" t="s">
        <v>1878</v>
      </c>
      <c r="D940" s="83">
        <v>0</v>
      </c>
      <c r="E940" s="83">
        <v>0</v>
      </c>
      <c r="F940" s="87" t="str">
        <f t="shared" si="17"/>
        <v>-</v>
      </c>
    </row>
    <row r="941" spans="1:6" s="21" customFormat="1" ht="12.75" customHeight="1" x14ac:dyDescent="0.2">
      <c r="A941" s="84" t="s">
        <v>1880</v>
      </c>
      <c r="B941" s="85" t="s">
        <v>1881</v>
      </c>
      <c r="C941" s="86" t="s">
        <v>1880</v>
      </c>
      <c r="D941" s="83">
        <v>0</v>
      </c>
      <c r="E941" s="83">
        <v>0</v>
      </c>
      <c r="F941" s="87" t="str">
        <f t="shared" si="17"/>
        <v>-</v>
      </c>
    </row>
    <row r="942" spans="1:6" s="21" customFormat="1" ht="24" customHeight="1" x14ac:dyDescent="0.2">
      <c r="A942" s="84" t="s">
        <v>1882</v>
      </c>
      <c r="B942" s="113" t="s">
        <v>1883</v>
      </c>
      <c r="C942" s="86" t="s">
        <v>1882</v>
      </c>
      <c r="D942" s="83">
        <v>0</v>
      </c>
      <c r="E942" s="83">
        <v>0</v>
      </c>
      <c r="F942" s="87" t="str">
        <f t="shared" si="17"/>
        <v>-</v>
      </c>
    </row>
    <row r="943" spans="1:6" s="21" customFormat="1" ht="12.75" customHeight="1" x14ac:dyDescent="0.2">
      <c r="A943" s="106" t="s">
        <v>1884</v>
      </c>
      <c r="B943" s="85"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5" t="s">
        <v>1929</v>
      </c>
      <c r="C965" s="108" t="s">
        <v>1928</v>
      </c>
      <c r="D965" s="111">
        <v>0</v>
      </c>
      <c r="E965" s="111">
        <v>0</v>
      </c>
      <c r="F965" s="110" t="str">
        <f t="shared" si="17"/>
        <v>-</v>
      </c>
    </row>
    <row r="966" spans="1:6" s="21" customFormat="1" ht="24" customHeight="1" x14ac:dyDescent="0.2">
      <c r="A966" s="84" t="s">
        <v>1930</v>
      </c>
      <c r="B966" s="85" t="s">
        <v>1931</v>
      </c>
      <c r="C966" s="86" t="s">
        <v>1930</v>
      </c>
      <c r="D966" s="83">
        <v>0</v>
      </c>
      <c r="E966" s="83">
        <v>0</v>
      </c>
      <c r="F966" s="87" t="str">
        <f t="shared" si="17"/>
        <v>-</v>
      </c>
    </row>
    <row r="967" spans="1:6" s="21" customFormat="1" ht="12" customHeight="1" x14ac:dyDescent="0.2">
      <c r="A967" s="84" t="s">
        <v>1932</v>
      </c>
      <c r="B967" s="85" t="s">
        <v>1933</v>
      </c>
      <c r="C967" s="86" t="s">
        <v>1932</v>
      </c>
      <c r="D967" s="83">
        <v>0</v>
      </c>
      <c r="E967" s="83">
        <v>0</v>
      </c>
      <c r="F967" s="87" t="str">
        <f t="shared" si="17"/>
        <v>-</v>
      </c>
    </row>
    <row r="968" spans="1:6" s="21" customFormat="1" ht="12" customHeight="1" x14ac:dyDescent="0.2">
      <c r="A968" s="84" t="s">
        <v>1934</v>
      </c>
      <c r="B968" s="85" t="s">
        <v>1935</v>
      </c>
      <c r="C968" s="86" t="s">
        <v>1934</v>
      </c>
      <c r="D968" s="83">
        <v>0</v>
      </c>
      <c r="E968" s="83">
        <v>0</v>
      </c>
      <c r="F968" s="87" t="str">
        <f t="shared" si="17"/>
        <v>-</v>
      </c>
    </row>
    <row r="969" spans="1:6" s="21" customFormat="1" ht="24" customHeight="1" x14ac:dyDescent="0.2">
      <c r="A969" s="84" t="s">
        <v>1936</v>
      </c>
      <c r="B969" s="85" t="s">
        <v>1937</v>
      </c>
      <c r="C969" s="86" t="s">
        <v>1936</v>
      </c>
      <c r="D969" s="83">
        <v>0</v>
      </c>
      <c r="E969" s="83">
        <v>0</v>
      </c>
      <c r="F969" s="87" t="str">
        <f t="shared" si="17"/>
        <v>-</v>
      </c>
    </row>
    <row r="970" spans="1:6" s="21" customFormat="1" ht="24" customHeight="1" x14ac:dyDescent="0.2">
      <c r="A970" s="106" t="s">
        <v>1938</v>
      </c>
      <c r="B970" s="85" t="s">
        <v>1939</v>
      </c>
      <c r="C970" s="108" t="s">
        <v>1938</v>
      </c>
      <c r="D970" s="111">
        <v>0</v>
      </c>
      <c r="E970" s="111">
        <v>0</v>
      </c>
      <c r="F970" s="110" t="str">
        <f t="shared" si="17"/>
        <v>-</v>
      </c>
    </row>
    <row r="971" spans="1:6" s="21" customFormat="1" ht="12.75" customHeight="1" x14ac:dyDescent="0.2">
      <c r="A971" s="106" t="s">
        <v>1940</v>
      </c>
      <c r="B971" s="85" t="s">
        <v>1941</v>
      </c>
      <c r="C971" s="108" t="s">
        <v>1940</v>
      </c>
      <c r="D971" s="111">
        <v>0</v>
      </c>
      <c r="E971" s="111">
        <v>0</v>
      </c>
      <c r="F971" s="110" t="str">
        <f t="shared" si="17"/>
        <v>-</v>
      </c>
    </row>
    <row r="972" spans="1:6" s="21" customFormat="1" ht="24" customHeight="1" x14ac:dyDescent="0.2">
      <c r="A972" s="106" t="s">
        <v>1942</v>
      </c>
      <c r="B972" s="85"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4" t="s">
        <v>1946</v>
      </c>
      <c r="B974" s="113" t="s">
        <v>1947</v>
      </c>
      <c r="C974" s="86" t="s">
        <v>1946</v>
      </c>
      <c r="D974" s="83">
        <v>0</v>
      </c>
      <c r="E974" s="83">
        <v>0</v>
      </c>
      <c r="F974" s="87" t="str">
        <f t="shared" si="18"/>
        <v>-</v>
      </c>
    </row>
    <row r="975" spans="1:6" s="21" customFormat="1" ht="24" customHeight="1" x14ac:dyDescent="0.2">
      <c r="A975" s="84" t="s">
        <v>1948</v>
      </c>
      <c r="B975" s="85" t="s">
        <v>1949</v>
      </c>
      <c r="C975" s="86" t="s">
        <v>1948</v>
      </c>
      <c r="D975" s="83">
        <v>0</v>
      </c>
      <c r="E975" s="83">
        <v>0</v>
      </c>
      <c r="F975" s="87" t="str">
        <f t="shared" si="18"/>
        <v>-</v>
      </c>
    </row>
    <row r="976" spans="1:6" s="21" customFormat="1" ht="24" customHeight="1" x14ac:dyDescent="0.2">
      <c r="A976" s="84" t="s">
        <v>1950</v>
      </c>
      <c r="B976" s="113" t="s">
        <v>1951</v>
      </c>
      <c r="C976" s="86" t="s">
        <v>1950</v>
      </c>
      <c r="D976" s="83">
        <v>0</v>
      </c>
      <c r="E976" s="83">
        <v>0</v>
      </c>
      <c r="F976" s="87" t="str">
        <f t="shared" si="18"/>
        <v>-</v>
      </c>
    </row>
    <row r="977" spans="1:6" s="21" customFormat="1" ht="24" customHeight="1" x14ac:dyDescent="0.2">
      <c r="A977" s="84" t="s">
        <v>1952</v>
      </c>
      <c r="B977" s="85" t="s">
        <v>1953</v>
      </c>
      <c r="C977" s="86" t="s">
        <v>1952</v>
      </c>
      <c r="D977" s="83">
        <v>0</v>
      </c>
      <c r="E977" s="83">
        <v>0</v>
      </c>
      <c r="F977" s="87" t="str">
        <f t="shared" si="18"/>
        <v>-</v>
      </c>
    </row>
    <row r="978" spans="1:6" s="21" customFormat="1" ht="24" customHeight="1" x14ac:dyDescent="0.2">
      <c r="A978" s="84" t="s">
        <v>1954</v>
      </c>
      <c r="B978" s="85" t="s">
        <v>1955</v>
      </c>
      <c r="C978" s="86" t="s">
        <v>1954</v>
      </c>
      <c r="D978" s="83">
        <v>0</v>
      </c>
      <c r="E978" s="83">
        <v>0</v>
      </c>
      <c r="F978" s="87" t="str">
        <f t="shared" si="18"/>
        <v>-</v>
      </c>
    </row>
    <row r="979" spans="1:6" s="21" customFormat="1" ht="24" customHeight="1" x14ac:dyDescent="0.2">
      <c r="A979" s="84" t="s">
        <v>1956</v>
      </c>
      <c r="B979" s="113" t="s">
        <v>1957</v>
      </c>
      <c r="C979" s="86" t="s">
        <v>1956</v>
      </c>
      <c r="D979" s="83">
        <v>0</v>
      </c>
      <c r="E979" s="83">
        <v>0</v>
      </c>
      <c r="F979" s="87" t="str">
        <f t="shared" si="18"/>
        <v>-</v>
      </c>
    </row>
    <row r="980" spans="1:6" s="21" customFormat="1" ht="24" customHeight="1" x14ac:dyDescent="0.2">
      <c r="A980" s="84" t="s">
        <v>1958</v>
      </c>
      <c r="B980" s="85" t="s">
        <v>1959</v>
      </c>
      <c r="C980" s="86" t="s">
        <v>1958</v>
      </c>
      <c r="D980" s="83">
        <v>0</v>
      </c>
      <c r="E980" s="83">
        <v>0</v>
      </c>
      <c r="F980" s="87" t="str">
        <f t="shared" si="18"/>
        <v>-</v>
      </c>
    </row>
    <row r="981" spans="1:6" s="21" customFormat="1" ht="24" customHeight="1" x14ac:dyDescent="0.2">
      <c r="A981" s="84" t="s">
        <v>1960</v>
      </c>
      <c r="B981" s="85" t="s">
        <v>1961</v>
      </c>
      <c r="C981" s="86" t="s">
        <v>1960</v>
      </c>
      <c r="D981" s="83">
        <v>0</v>
      </c>
      <c r="E981" s="83">
        <v>0</v>
      </c>
      <c r="F981" s="87" t="str">
        <f t="shared" si="18"/>
        <v>-</v>
      </c>
    </row>
    <row r="982" spans="1:6" s="21" customFormat="1" ht="24" customHeight="1" x14ac:dyDescent="0.2">
      <c r="A982" s="84" t="s">
        <v>1962</v>
      </c>
      <c r="B982" s="85" t="s">
        <v>1963</v>
      </c>
      <c r="C982" s="86" t="s">
        <v>1962</v>
      </c>
      <c r="D982" s="83">
        <v>0</v>
      </c>
      <c r="E982" s="83">
        <v>0</v>
      </c>
      <c r="F982" s="87" t="str">
        <f t="shared" si="18"/>
        <v>-</v>
      </c>
    </row>
    <row r="983" spans="1:6" s="21" customFormat="1" ht="24" customHeight="1" x14ac:dyDescent="0.2">
      <c r="A983" s="84" t="s">
        <v>1964</v>
      </c>
      <c r="B983" s="85" t="s">
        <v>1965</v>
      </c>
      <c r="C983" s="86" t="s">
        <v>1964</v>
      </c>
      <c r="D983" s="83">
        <v>0</v>
      </c>
      <c r="E983" s="83">
        <v>0</v>
      </c>
      <c r="F983" s="87" t="str">
        <f t="shared" si="18"/>
        <v>-</v>
      </c>
    </row>
    <row r="984" spans="1:6" s="21" customFormat="1" ht="24" customHeight="1" x14ac:dyDescent="0.2">
      <c r="A984" s="84" t="s">
        <v>1966</v>
      </c>
      <c r="B984" s="85" t="s">
        <v>1967</v>
      </c>
      <c r="C984" s="86" t="s">
        <v>1966</v>
      </c>
      <c r="D984" s="83">
        <v>0</v>
      </c>
      <c r="E984" s="83">
        <v>0</v>
      </c>
      <c r="F984" s="87" t="str">
        <f t="shared" si="18"/>
        <v>-</v>
      </c>
    </row>
    <row r="985" spans="1:6" s="21" customFormat="1" ht="24" customHeight="1" x14ac:dyDescent="0.2">
      <c r="A985" s="84" t="s">
        <v>1968</v>
      </c>
      <c r="B985" s="85" t="s">
        <v>1969</v>
      </c>
      <c r="C985" s="86" t="s">
        <v>1968</v>
      </c>
      <c r="D985" s="83">
        <v>0</v>
      </c>
      <c r="E985" s="83">
        <v>0</v>
      </c>
      <c r="F985" s="87" t="str">
        <f t="shared" si="18"/>
        <v>-</v>
      </c>
    </row>
    <row r="986" spans="1:6" s="21" customFormat="1" ht="24" customHeight="1" x14ac:dyDescent="0.2">
      <c r="A986" s="84" t="s">
        <v>1970</v>
      </c>
      <c r="B986" s="85" t="s">
        <v>1971</v>
      </c>
      <c r="C986" s="86" t="s">
        <v>1970</v>
      </c>
      <c r="D986" s="83">
        <v>0</v>
      </c>
      <c r="E986" s="83">
        <v>0</v>
      </c>
      <c r="F986" s="87" t="str">
        <f t="shared" si="18"/>
        <v>-</v>
      </c>
    </row>
    <row r="987" spans="1:6" s="21" customFormat="1" ht="24" customHeight="1" x14ac:dyDescent="0.2">
      <c r="A987" s="84" t="s">
        <v>1972</v>
      </c>
      <c r="B987" s="85" t="s">
        <v>1973</v>
      </c>
      <c r="C987" s="86" t="s">
        <v>1972</v>
      </c>
      <c r="D987" s="83">
        <v>0</v>
      </c>
      <c r="E987" s="83">
        <v>0</v>
      </c>
      <c r="F987" s="87" t="str">
        <f t="shared" si="18"/>
        <v>-</v>
      </c>
    </row>
    <row r="988" spans="1:6" s="21" customFormat="1" ht="12" customHeight="1" x14ac:dyDescent="0.2">
      <c r="A988" s="84" t="s">
        <v>1974</v>
      </c>
      <c r="B988" s="85" t="s">
        <v>1975</v>
      </c>
      <c r="C988" s="86" t="s">
        <v>1974</v>
      </c>
      <c r="D988" s="83">
        <v>0</v>
      </c>
      <c r="E988" s="83">
        <v>0</v>
      </c>
      <c r="F988" s="87" t="str">
        <f t="shared" si="18"/>
        <v>-</v>
      </c>
    </row>
    <row r="989" spans="1:6" s="21" customFormat="1" ht="24" customHeight="1" x14ac:dyDescent="0.2">
      <c r="A989" s="84" t="s">
        <v>1976</v>
      </c>
      <c r="B989" s="113" t="s">
        <v>1977</v>
      </c>
      <c r="C989" s="86" t="s">
        <v>1976</v>
      </c>
      <c r="D989" s="83">
        <v>0</v>
      </c>
      <c r="E989" s="83">
        <v>0</v>
      </c>
      <c r="F989" s="87" t="str">
        <f t="shared" si="18"/>
        <v>-</v>
      </c>
    </row>
    <row r="990" spans="1:6" s="21" customFormat="1" ht="24" customHeight="1" x14ac:dyDescent="0.2">
      <c r="A990" s="84" t="s">
        <v>1978</v>
      </c>
      <c r="B990" s="113" t="s">
        <v>1979</v>
      </c>
      <c r="C990" s="86" t="s">
        <v>1978</v>
      </c>
      <c r="D990" s="83">
        <v>0</v>
      </c>
      <c r="E990" s="83">
        <v>0</v>
      </c>
      <c r="F990" s="87" t="str">
        <f t="shared" si="18"/>
        <v>-</v>
      </c>
    </row>
    <row r="991" spans="1:6" s="21" customFormat="1" ht="24" customHeight="1" x14ac:dyDescent="0.2">
      <c r="A991" s="84" t="s">
        <v>1980</v>
      </c>
      <c r="B991" s="113" t="s">
        <v>1981</v>
      </c>
      <c r="C991" s="86" t="s">
        <v>1980</v>
      </c>
      <c r="D991" s="83">
        <v>0</v>
      </c>
      <c r="E991" s="83">
        <v>0</v>
      </c>
      <c r="F991" s="87" t="str">
        <f t="shared" si="18"/>
        <v>-</v>
      </c>
    </row>
    <row r="992" spans="1:6" s="21" customFormat="1" ht="24" customHeight="1" x14ac:dyDescent="0.2">
      <c r="A992" s="84" t="s">
        <v>1982</v>
      </c>
      <c r="B992" s="85" t="s">
        <v>1983</v>
      </c>
      <c r="C992" s="86" t="s">
        <v>1982</v>
      </c>
      <c r="D992" s="83">
        <v>0</v>
      </c>
      <c r="E992" s="83">
        <v>0</v>
      </c>
      <c r="F992" s="87" t="str">
        <f t="shared" si="18"/>
        <v>-</v>
      </c>
    </row>
    <row r="993" spans="1:6" s="21" customFormat="1" ht="12.75" customHeight="1" x14ac:dyDescent="0.2">
      <c r="A993" s="84" t="s">
        <v>1984</v>
      </c>
      <c r="B993" s="85" t="s">
        <v>1985</v>
      </c>
      <c r="C993" s="86" t="s">
        <v>1984</v>
      </c>
      <c r="D993" s="83">
        <v>0</v>
      </c>
      <c r="E993" s="83">
        <v>0</v>
      </c>
      <c r="F993" s="87" t="str">
        <f t="shared" si="18"/>
        <v>-</v>
      </c>
    </row>
    <row r="994" spans="1:6" s="21" customFormat="1" ht="24" customHeight="1" x14ac:dyDescent="0.2">
      <c r="A994" s="84" t="s">
        <v>1986</v>
      </c>
      <c r="B994" s="85" t="s">
        <v>1987</v>
      </c>
      <c r="C994" s="86" t="s">
        <v>1986</v>
      </c>
      <c r="D994" s="83">
        <v>0</v>
      </c>
      <c r="E994" s="83">
        <v>0</v>
      </c>
      <c r="F994" s="87" t="str">
        <f t="shared" si="18"/>
        <v>-</v>
      </c>
    </row>
    <row r="995" spans="1:6" s="21" customFormat="1" ht="12.75" customHeight="1" x14ac:dyDescent="0.2">
      <c r="A995" s="84" t="s">
        <v>1988</v>
      </c>
      <c r="B995" s="85" t="s">
        <v>1989</v>
      </c>
      <c r="C995" s="86" t="s">
        <v>1988</v>
      </c>
      <c r="D995" s="83">
        <v>0</v>
      </c>
      <c r="E995" s="83">
        <v>0</v>
      </c>
      <c r="F995" s="87" t="str">
        <f t="shared" si="18"/>
        <v>-</v>
      </c>
    </row>
    <row r="996" spans="1:6" s="21" customFormat="1" ht="12.75" customHeight="1" x14ac:dyDescent="0.2">
      <c r="A996" s="84" t="s">
        <v>1990</v>
      </c>
      <c r="B996" s="85" t="s">
        <v>1991</v>
      </c>
      <c r="C996" s="86" t="s">
        <v>1990</v>
      </c>
      <c r="D996" s="83">
        <v>0</v>
      </c>
      <c r="E996" s="83">
        <v>0</v>
      </c>
      <c r="F996" s="87" t="str">
        <f t="shared" si="18"/>
        <v>-</v>
      </c>
    </row>
    <row r="997" spans="1:6" s="21" customFormat="1" ht="12.75" customHeight="1" x14ac:dyDescent="0.2">
      <c r="A997" s="84" t="s">
        <v>1992</v>
      </c>
      <c r="B997" s="85" t="s">
        <v>1993</v>
      </c>
      <c r="C997" s="86" t="s">
        <v>1992</v>
      </c>
      <c r="D997" s="83">
        <v>0</v>
      </c>
      <c r="E997" s="83">
        <v>0</v>
      </c>
      <c r="F997" s="87" t="str">
        <f t="shared" si="18"/>
        <v>-</v>
      </c>
    </row>
    <row r="998" spans="1:6" s="21" customFormat="1" ht="12.75" customHeight="1" x14ac:dyDescent="0.2">
      <c r="A998" s="84" t="s">
        <v>1994</v>
      </c>
      <c r="B998" s="85" t="s">
        <v>1995</v>
      </c>
      <c r="C998" s="86" t="s">
        <v>1994</v>
      </c>
      <c r="D998" s="83">
        <v>0</v>
      </c>
      <c r="E998" s="83">
        <v>0</v>
      </c>
      <c r="F998" s="87" t="str">
        <f t="shared" si="18"/>
        <v>-</v>
      </c>
    </row>
    <row r="999" spans="1:6" s="21" customFormat="1" ht="12.75" customHeight="1" x14ac:dyDescent="0.2">
      <c r="A999" s="84" t="s">
        <v>1996</v>
      </c>
      <c r="B999" s="85" t="s">
        <v>1997</v>
      </c>
      <c r="C999" s="86" t="s">
        <v>1996</v>
      </c>
      <c r="D999" s="83">
        <v>0</v>
      </c>
      <c r="E999" s="83">
        <v>0</v>
      </c>
      <c r="F999" s="87" t="str">
        <f t="shared" si="18"/>
        <v>-</v>
      </c>
    </row>
    <row r="1000" spans="1:6" s="21" customFormat="1" ht="12.75" customHeight="1" x14ac:dyDescent="0.2">
      <c r="A1000" s="84" t="s">
        <v>1998</v>
      </c>
      <c r="B1000" s="85" t="s">
        <v>1999</v>
      </c>
      <c r="C1000" s="86" t="s">
        <v>1998</v>
      </c>
      <c r="D1000" s="83">
        <v>0</v>
      </c>
      <c r="E1000" s="83">
        <v>0</v>
      </c>
      <c r="F1000" s="87" t="str">
        <f t="shared" si="18"/>
        <v>-</v>
      </c>
    </row>
    <row r="1001" spans="1:6" s="21" customFormat="1" ht="12.75" customHeight="1" x14ac:dyDescent="0.2">
      <c r="A1001" s="84" t="s">
        <v>2000</v>
      </c>
      <c r="B1001" s="85" t="s">
        <v>2001</v>
      </c>
      <c r="C1001" s="86" t="s">
        <v>2000</v>
      </c>
      <c r="D1001" s="83">
        <v>0</v>
      </c>
      <c r="E1001" s="83">
        <v>0</v>
      </c>
      <c r="F1001" s="87" t="str">
        <f t="shared" si="18"/>
        <v>-</v>
      </c>
    </row>
    <row r="1002" spans="1:6" s="21" customFormat="1" ht="12.75" customHeight="1" x14ac:dyDescent="0.2">
      <c r="A1002" s="84" t="s">
        <v>2002</v>
      </c>
      <c r="B1002" s="85" t="s">
        <v>2003</v>
      </c>
      <c r="C1002" s="86" t="s">
        <v>2002</v>
      </c>
      <c r="D1002" s="83">
        <v>0</v>
      </c>
      <c r="E1002" s="83">
        <v>0</v>
      </c>
      <c r="F1002" s="87" t="str">
        <f t="shared" si="18"/>
        <v>-</v>
      </c>
    </row>
    <row r="1003" spans="1:6" s="21" customFormat="1" ht="24" customHeight="1" x14ac:dyDescent="0.2">
      <c r="A1003" s="84" t="s">
        <v>2004</v>
      </c>
      <c r="B1003" s="85" t="s">
        <v>2005</v>
      </c>
      <c r="C1003" s="86" t="s">
        <v>2004</v>
      </c>
      <c r="D1003" s="83">
        <v>0</v>
      </c>
      <c r="E1003" s="83">
        <v>0</v>
      </c>
      <c r="F1003" s="87" t="str">
        <f t="shared" si="18"/>
        <v>-</v>
      </c>
    </row>
    <row r="1004" spans="1:6" s="21" customFormat="1" ht="24" customHeight="1" x14ac:dyDescent="0.2">
      <c r="A1004" s="84" t="s">
        <v>2006</v>
      </c>
      <c r="B1004" s="85" t="s">
        <v>2007</v>
      </c>
      <c r="C1004" s="86" t="s">
        <v>2006</v>
      </c>
      <c r="D1004" s="83">
        <v>0</v>
      </c>
      <c r="E1004" s="83">
        <v>0</v>
      </c>
      <c r="F1004" s="87" t="str">
        <f t="shared" si="18"/>
        <v>-</v>
      </c>
    </row>
    <row r="1005" spans="1:6" s="21" customFormat="1" ht="24" customHeight="1" x14ac:dyDescent="0.2">
      <c r="A1005" s="84" t="s">
        <v>2008</v>
      </c>
      <c r="B1005" s="85" t="s">
        <v>2009</v>
      </c>
      <c r="C1005" s="86" t="s">
        <v>2008</v>
      </c>
      <c r="D1005" s="83">
        <v>0</v>
      </c>
      <c r="E1005" s="83">
        <v>0</v>
      </c>
      <c r="F1005" s="87" t="str">
        <f t="shared" si="18"/>
        <v>-</v>
      </c>
    </row>
    <row r="1006" spans="1:6" s="21" customFormat="1" ht="24" customHeight="1" x14ac:dyDescent="0.2">
      <c r="A1006" s="84" t="s">
        <v>2010</v>
      </c>
      <c r="B1006" s="85" t="s">
        <v>2011</v>
      </c>
      <c r="C1006" s="86" t="s">
        <v>2010</v>
      </c>
      <c r="D1006" s="83">
        <v>0</v>
      </c>
      <c r="E1006" s="83">
        <v>0</v>
      </c>
      <c r="F1006" s="87" t="str">
        <f t="shared" si="18"/>
        <v>-</v>
      </c>
    </row>
    <row r="1007" spans="1:6" s="21" customFormat="1" ht="24" customHeight="1" x14ac:dyDescent="0.2">
      <c r="A1007" s="84" t="s">
        <v>2012</v>
      </c>
      <c r="B1007" s="85" t="s">
        <v>2013</v>
      </c>
      <c r="C1007" s="86" t="s">
        <v>2012</v>
      </c>
      <c r="D1007" s="83">
        <v>0</v>
      </c>
      <c r="E1007" s="83">
        <v>0</v>
      </c>
      <c r="F1007" s="87" t="str">
        <f t="shared" si="18"/>
        <v>-</v>
      </c>
    </row>
    <row r="1008" spans="1:6" s="21" customFormat="1" ht="24" customHeight="1" x14ac:dyDescent="0.2">
      <c r="A1008" s="84" t="s">
        <v>2014</v>
      </c>
      <c r="B1008" s="85" t="s">
        <v>2015</v>
      </c>
      <c r="C1008" s="86" t="s">
        <v>2014</v>
      </c>
      <c r="D1008" s="83">
        <v>0</v>
      </c>
      <c r="E1008" s="83">
        <v>0</v>
      </c>
      <c r="F1008" s="87"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85" t="s">
        <v>2025</v>
      </c>
      <c r="C1013" s="86" t="s">
        <v>2024</v>
      </c>
      <c r="D1013" s="140">
        <v>0</v>
      </c>
      <c r="E1013" s="140">
        <v>0</v>
      </c>
      <c r="F1013" s="87" t="str">
        <f t="shared" si="19"/>
        <v>-</v>
      </c>
    </row>
    <row r="1014" spans="1:6" s="21" customFormat="1" ht="24" customHeight="1" x14ac:dyDescent="0.2">
      <c r="A1014" s="84" t="s">
        <v>2026</v>
      </c>
      <c r="B1014" s="85" t="s">
        <v>2027</v>
      </c>
      <c r="C1014" s="86" t="s">
        <v>2026</v>
      </c>
      <c r="D1014" s="140">
        <v>0</v>
      </c>
      <c r="E1014" s="140">
        <v>0</v>
      </c>
      <c r="F1014" s="87" t="str">
        <f t="shared" si="19"/>
        <v>-</v>
      </c>
    </row>
    <row r="1015" spans="1:6" s="21" customFormat="1" ht="24" customHeight="1" x14ac:dyDescent="0.2">
      <c r="A1015" s="84" t="s">
        <v>2028</v>
      </c>
      <c r="B1015" s="85" t="s">
        <v>2029</v>
      </c>
      <c r="C1015" s="86" t="s">
        <v>2028</v>
      </c>
      <c r="D1015" s="140">
        <v>0</v>
      </c>
      <c r="E1015" s="140">
        <v>0</v>
      </c>
      <c r="F1015" s="87" t="str">
        <f t="shared" si="19"/>
        <v>-</v>
      </c>
    </row>
    <row r="1016" spans="1:6" s="21" customFormat="1" ht="12.75" customHeight="1" x14ac:dyDescent="0.2">
      <c r="A1016" s="84" t="s">
        <v>2030</v>
      </c>
      <c r="B1016" s="85" t="s">
        <v>2031</v>
      </c>
      <c r="C1016" s="86" t="s">
        <v>2030</v>
      </c>
      <c r="D1016" s="140">
        <v>0</v>
      </c>
      <c r="E1016" s="140">
        <v>0</v>
      </c>
      <c r="F1016" s="87" t="str">
        <f t="shared" si="19"/>
        <v>-</v>
      </c>
    </row>
    <row r="1017" spans="1:6" s="21" customFormat="1" ht="36" customHeight="1" x14ac:dyDescent="0.2">
      <c r="A1017" s="84" t="s">
        <v>2032</v>
      </c>
      <c r="B1017" s="85" t="s">
        <v>2033</v>
      </c>
      <c r="C1017" s="86" t="s">
        <v>2034</v>
      </c>
      <c r="D1017" s="140">
        <v>0</v>
      </c>
      <c r="E1017" s="140">
        <v>0</v>
      </c>
      <c r="F1017" s="87" t="str">
        <f t="shared" si="19"/>
        <v>-</v>
      </c>
    </row>
    <row r="1018" spans="1:6" s="21" customFormat="1" ht="12.75" customHeight="1" x14ac:dyDescent="0.2">
      <c r="A1018" s="84" t="s">
        <v>2035</v>
      </c>
      <c r="B1018" s="85"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D255" sqref="D25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386792.87</v>
      </c>
      <c r="E6" s="167">
        <f>E7+E69</f>
        <v>384722.12</v>
      </c>
      <c r="F6" s="168">
        <f t="shared" ref="F6:F37" si="0">IF(D6&gt;0,IF(E6/D6&gt;=100,"&gt;&gt;100",E6/D6*100),"-")</f>
        <v>99.464635943263374</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2042</v>
      </c>
      <c r="B7" s="85" t="s">
        <v>2043</v>
      </c>
      <c r="C7" s="169" t="s">
        <v>2044</v>
      </c>
      <c r="D7" s="170">
        <f>D8+D12+D51+D52+D56+D63</f>
        <v>317367.3</v>
      </c>
      <c r="E7" s="170">
        <f>E8+E12+E51+E52+E56+E63</f>
        <v>306092.56</v>
      </c>
      <c r="F7" s="87">
        <f t="shared" si="0"/>
        <v>96.447415975117792</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2045</v>
      </c>
      <c r="B8" s="85" t="s">
        <v>2046</v>
      </c>
      <c r="C8" s="169" t="s">
        <v>2045</v>
      </c>
      <c r="D8" s="170">
        <f>D9+D10-D11</f>
        <v>3.3899999999999864</v>
      </c>
      <c r="E8" s="170">
        <f>E9+E10-E11</f>
        <v>3.3899999999999864</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2047</v>
      </c>
      <c r="B9" s="85" t="s">
        <v>2048</v>
      </c>
      <c r="C9" s="169" t="s">
        <v>2047</v>
      </c>
      <c r="D9" s="83">
        <v>0</v>
      </c>
      <c r="E9" s="83">
        <v>0</v>
      </c>
      <c r="F9" s="87"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2049</v>
      </c>
      <c r="B10" s="85" t="s">
        <v>2050</v>
      </c>
      <c r="C10" s="169" t="s">
        <v>2049</v>
      </c>
      <c r="D10" s="83">
        <v>162.72</v>
      </c>
      <c r="E10" s="83">
        <v>162.72</v>
      </c>
      <c r="F10" s="87">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2051</v>
      </c>
      <c r="B11" s="85" t="s">
        <v>2052</v>
      </c>
      <c r="C11" s="169" t="s">
        <v>2051</v>
      </c>
      <c r="D11" s="83">
        <v>159.33000000000001</v>
      </c>
      <c r="E11" s="83">
        <v>159.33000000000001</v>
      </c>
      <c r="F11" s="87">
        <f t="shared" si="0"/>
        <v>100</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2053</v>
      </c>
      <c r="B12" s="85" t="s">
        <v>2054</v>
      </c>
      <c r="C12" s="169" t="s">
        <v>2053</v>
      </c>
      <c r="D12" s="170">
        <f>D13+D19+D29+D35+D41+D45</f>
        <v>317363.90999999997</v>
      </c>
      <c r="E12" s="170">
        <f>E13+E19+E29+E35+E41+E45</f>
        <v>306089.17</v>
      </c>
      <c r="F12" s="87">
        <f t="shared" si="0"/>
        <v>96.447378027325158</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85" t="s">
        <v>2056</v>
      </c>
      <c r="C13" s="169" t="s">
        <v>2055</v>
      </c>
      <c r="D13" s="170">
        <f>SUM(D14:D17)-D18</f>
        <v>287008.96999999997</v>
      </c>
      <c r="E13" s="170">
        <f>SUM(E14:E17)-E18</f>
        <v>282661.62</v>
      </c>
      <c r="F13" s="87">
        <f t="shared" si="0"/>
        <v>98.485291243684841</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2057</v>
      </c>
      <c r="B14" s="85" t="s">
        <v>687</v>
      </c>
      <c r="C14" s="169" t="s">
        <v>2057</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2058</v>
      </c>
      <c r="B15" s="85" t="s">
        <v>689</v>
      </c>
      <c r="C15" s="169" t="s">
        <v>2058</v>
      </c>
      <c r="D15" s="83">
        <v>392701.29</v>
      </c>
      <c r="E15" s="83">
        <v>392701.29</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2059</v>
      </c>
      <c r="B16" s="85" t="s">
        <v>691</v>
      </c>
      <c r="C16" s="169" t="s">
        <v>2059</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2060</v>
      </c>
      <c r="B17" s="85" t="s">
        <v>693</v>
      </c>
      <c r="C17" s="169" t="s">
        <v>2060</v>
      </c>
      <c r="D17" s="83">
        <v>0</v>
      </c>
      <c r="E17" s="83">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2061</v>
      </c>
      <c r="B18" s="85" t="s">
        <v>2062</v>
      </c>
      <c r="C18" s="169" t="s">
        <v>2061</v>
      </c>
      <c r="D18" s="83">
        <v>105692.32</v>
      </c>
      <c r="E18" s="83">
        <v>110039.67</v>
      </c>
      <c r="F18" s="87">
        <f t="shared" si="0"/>
        <v>104.11321276702034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85" t="s">
        <v>2064</v>
      </c>
      <c r="C19" s="169" t="s">
        <v>2063</v>
      </c>
      <c r="D19" s="170">
        <f>SUM(D20:D27)-D28</f>
        <v>28528.179999999993</v>
      </c>
      <c r="E19" s="170">
        <f>SUM(E20:E27)-E28</f>
        <v>21981.969999999987</v>
      </c>
      <c r="F19" s="87">
        <f t="shared" si="0"/>
        <v>77.053530929768371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2065</v>
      </c>
      <c r="B20" s="85" t="s">
        <v>697</v>
      </c>
      <c r="C20" s="169" t="s">
        <v>2065</v>
      </c>
      <c r="D20" s="83">
        <v>108345.93</v>
      </c>
      <c r="E20" s="83">
        <v>100496.67</v>
      </c>
      <c r="F20" s="87">
        <f t="shared" si="0"/>
        <v>92.755371613866814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2066</v>
      </c>
      <c r="B21" s="85" t="s">
        <v>790</v>
      </c>
      <c r="C21" s="169" t="s">
        <v>2066</v>
      </c>
      <c r="D21" s="83">
        <v>3553.93</v>
      </c>
      <c r="E21" s="83">
        <v>3050.43</v>
      </c>
      <c r="F21" s="87">
        <f t="shared" si="0"/>
        <v>85.832585335107893</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2067</v>
      </c>
      <c r="B22" s="85" t="s">
        <v>701</v>
      </c>
      <c r="C22" s="169" t="s">
        <v>2067</v>
      </c>
      <c r="D22" s="83">
        <v>3001.2</v>
      </c>
      <c r="E22" s="83">
        <v>3001.2</v>
      </c>
      <c r="F22" s="87">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2068</v>
      </c>
      <c r="B23" s="85" t="s">
        <v>703</v>
      </c>
      <c r="C23" s="169" t="s">
        <v>2068</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2069</v>
      </c>
      <c r="B24" s="85" t="s">
        <v>2070</v>
      </c>
      <c r="C24" s="169" t="s">
        <v>2069</v>
      </c>
      <c r="D24" s="83">
        <v>210.47</v>
      </c>
      <c r="E24" s="83">
        <v>210.47</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2071</v>
      </c>
      <c r="B25" s="85" t="s">
        <v>707</v>
      </c>
      <c r="C25" s="169" t="s">
        <v>2071</v>
      </c>
      <c r="D25" s="83">
        <v>7501.75</v>
      </c>
      <c r="E25" s="83">
        <v>6439.97</v>
      </c>
      <c r="F25" s="87">
        <f t="shared" si="0"/>
        <v>85.846235878295062</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2072</v>
      </c>
      <c r="B26" s="85" t="s">
        <v>709</v>
      </c>
      <c r="C26" s="169" t="s">
        <v>2072</v>
      </c>
      <c r="D26" s="83">
        <v>21901.68</v>
      </c>
      <c r="E26" s="83">
        <v>21901.68</v>
      </c>
      <c r="F26" s="87">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2073</v>
      </c>
      <c r="B27" s="85" t="s">
        <v>711</v>
      </c>
      <c r="C27" s="169" t="s">
        <v>2073</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2074</v>
      </c>
      <c r="B28" s="85" t="s">
        <v>2075</v>
      </c>
      <c r="C28" s="169" t="s">
        <v>2074</v>
      </c>
      <c r="D28" s="83">
        <v>115986.78</v>
      </c>
      <c r="E28" s="83">
        <v>113118.45</v>
      </c>
      <c r="F28" s="87">
        <f t="shared" si="0"/>
        <v>97.527019889680531</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85" t="s">
        <v>2077</v>
      </c>
      <c r="C29" s="169"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2078</v>
      </c>
      <c r="B30" s="85" t="s">
        <v>715</v>
      </c>
      <c r="C30" s="169" t="s">
        <v>2078</v>
      </c>
      <c r="D30" s="83">
        <v>0</v>
      </c>
      <c r="E30" s="83">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2079</v>
      </c>
      <c r="B31" s="85" t="s">
        <v>2080</v>
      </c>
      <c r="C31" s="169" t="s">
        <v>2079</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2081</v>
      </c>
      <c r="B32" s="85" t="s">
        <v>719</v>
      </c>
      <c r="C32" s="169" t="s">
        <v>2081</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2082</v>
      </c>
      <c r="B33" s="85" t="s">
        <v>721</v>
      </c>
      <c r="C33" s="169" t="s">
        <v>2082</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2083</v>
      </c>
      <c r="B34" s="85" t="s">
        <v>2084</v>
      </c>
      <c r="C34" s="169" t="s">
        <v>2083</v>
      </c>
      <c r="D34" s="83">
        <v>0</v>
      </c>
      <c r="E34" s="83">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85" t="s">
        <v>2086</v>
      </c>
      <c r="C35" s="169" t="s">
        <v>2085</v>
      </c>
      <c r="D35" s="170">
        <f>SUM(D36:D39)-D40</f>
        <v>1826.760000000002</v>
      </c>
      <c r="E35" s="170">
        <f>SUM(E36:E39)-E40</f>
        <v>1445.5800000000017</v>
      </c>
      <c r="F35" s="87">
        <f t="shared" si="0"/>
        <v>79.133547920909152</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2087</v>
      </c>
      <c r="B36" s="85" t="s">
        <v>806</v>
      </c>
      <c r="C36" s="169" t="s">
        <v>2087</v>
      </c>
      <c r="D36" s="83">
        <v>57567.96</v>
      </c>
      <c r="E36" s="83">
        <v>57876.35</v>
      </c>
      <c r="F36" s="87">
        <f t="shared" si="0"/>
        <v>100.53569728717153</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2088</v>
      </c>
      <c r="B37" s="85" t="s">
        <v>727</v>
      </c>
      <c r="C37" s="169" t="s">
        <v>2088</v>
      </c>
      <c r="D37" s="83">
        <v>0</v>
      </c>
      <c r="E37" s="83">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2089</v>
      </c>
      <c r="B38" s="85" t="s">
        <v>729</v>
      </c>
      <c r="C38" s="169" t="s">
        <v>2089</v>
      </c>
      <c r="D38" s="83">
        <v>0</v>
      </c>
      <c r="E38" s="83">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2090</v>
      </c>
      <c r="B39" s="85" t="s">
        <v>731</v>
      </c>
      <c r="C39" s="169" t="s">
        <v>2090</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2091</v>
      </c>
      <c r="B40" s="85" t="s">
        <v>2092</v>
      </c>
      <c r="C40" s="169" t="s">
        <v>2091</v>
      </c>
      <c r="D40" s="83">
        <v>55741.2</v>
      </c>
      <c r="E40" s="83">
        <v>56430.77</v>
      </c>
      <c r="F40" s="87">
        <f t="shared" si="1"/>
        <v>101.23709213292859</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85" t="s">
        <v>2094</v>
      </c>
      <c r="C41" s="169"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2095</v>
      </c>
      <c r="B42" s="85" t="s">
        <v>735</v>
      </c>
      <c r="C42" s="169" t="s">
        <v>2095</v>
      </c>
      <c r="D42" s="83">
        <v>70.31</v>
      </c>
      <c r="E42" s="83">
        <v>70.31</v>
      </c>
      <c r="F42" s="87">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2096</v>
      </c>
      <c r="B43" s="85" t="s">
        <v>737</v>
      </c>
      <c r="C43" s="169" t="s">
        <v>2096</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2097</v>
      </c>
      <c r="B44" s="85" t="s">
        <v>2098</v>
      </c>
      <c r="C44" s="169" t="s">
        <v>2097</v>
      </c>
      <c r="D44" s="83">
        <v>70.31</v>
      </c>
      <c r="E44" s="83">
        <v>70.31</v>
      </c>
      <c r="F44" s="87">
        <f t="shared" si="1"/>
        <v>100</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85" t="s">
        <v>2100</v>
      </c>
      <c r="C45" s="169" t="s">
        <v>2099</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2101</v>
      </c>
      <c r="B46" s="85" t="s">
        <v>741</v>
      </c>
      <c r="C46" s="169" t="s">
        <v>2101</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2102</v>
      </c>
      <c r="B47" s="85" t="s">
        <v>2103</v>
      </c>
      <c r="C47" s="169" t="s">
        <v>2102</v>
      </c>
      <c r="D47" s="83">
        <v>207.38</v>
      </c>
      <c r="E47" s="83">
        <v>207.38</v>
      </c>
      <c r="F47" s="87">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2104</v>
      </c>
      <c r="B48" s="85" t="s">
        <v>745</v>
      </c>
      <c r="C48" s="169" t="s">
        <v>2104</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2105</v>
      </c>
      <c r="B49" s="85" t="s">
        <v>747</v>
      </c>
      <c r="C49" s="169" t="s">
        <v>2105</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2106</v>
      </c>
      <c r="B50" s="85" t="s">
        <v>2107</v>
      </c>
      <c r="C50" s="169" t="s">
        <v>2106</v>
      </c>
      <c r="D50" s="83">
        <v>207.38</v>
      </c>
      <c r="E50" s="83">
        <v>207.38</v>
      </c>
      <c r="F50" s="87">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2108</v>
      </c>
      <c r="B51" s="85" t="s">
        <v>2109</v>
      </c>
      <c r="C51" s="169" t="s">
        <v>2108</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2110</v>
      </c>
      <c r="B52" s="85" t="s">
        <v>2111</v>
      </c>
      <c r="C52" s="169"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2112</v>
      </c>
      <c r="B53" s="85" t="s">
        <v>2113</v>
      </c>
      <c r="C53" s="169" t="s">
        <v>2112</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2114</v>
      </c>
      <c r="B54" s="85" t="s">
        <v>2115</v>
      </c>
      <c r="C54" s="169" t="s">
        <v>2114</v>
      </c>
      <c r="D54" s="83">
        <v>31282.400000000001</v>
      </c>
      <c r="E54" s="83">
        <v>32202.53</v>
      </c>
      <c r="F54" s="87">
        <f t="shared" si="1"/>
        <v>102.94136639132547</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2116</v>
      </c>
      <c r="B55" s="85" t="s">
        <v>2117</v>
      </c>
      <c r="C55" s="169" t="s">
        <v>2116</v>
      </c>
      <c r="D55" s="83">
        <v>31282.400000000001</v>
      </c>
      <c r="E55" s="83">
        <v>32202.53</v>
      </c>
      <c r="F55" s="87">
        <f t="shared" si="1"/>
        <v>102.94136639132547</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2118</v>
      </c>
      <c r="B56" s="85" t="s">
        <v>2119</v>
      </c>
      <c r="C56" s="169" t="s">
        <v>2118</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2120</v>
      </c>
      <c r="B57" s="85" t="s">
        <v>2121</v>
      </c>
      <c r="C57" s="169" t="s">
        <v>2120</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2122</v>
      </c>
      <c r="B58" s="85" t="s">
        <v>2123</v>
      </c>
      <c r="C58" s="169" t="s">
        <v>2122</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2124</v>
      </c>
      <c r="B59" s="85" t="s">
        <v>2125</v>
      </c>
      <c r="C59" s="169" t="s">
        <v>2124</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2126</v>
      </c>
      <c r="B60" s="85" t="s">
        <v>2127</v>
      </c>
      <c r="C60" s="169" t="s">
        <v>2126</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2128</v>
      </c>
      <c r="B61" s="85" t="s">
        <v>2129</v>
      </c>
      <c r="C61" s="169" t="s">
        <v>2128</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2130</v>
      </c>
      <c r="B62" s="85" t="s">
        <v>2131</v>
      </c>
      <c r="C62" s="169" t="s">
        <v>2130</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2132</v>
      </c>
      <c r="B63" s="85" t="s">
        <v>2133</v>
      </c>
      <c r="C63" s="169"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2134</v>
      </c>
      <c r="B64" s="85" t="s">
        <v>2135</v>
      </c>
      <c r="C64" s="169" t="s">
        <v>2134</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2136</v>
      </c>
      <c r="B65" s="85" t="s">
        <v>2137</v>
      </c>
      <c r="C65" s="169" t="s">
        <v>2136</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2138</v>
      </c>
      <c r="B66" s="85" t="s">
        <v>2139</v>
      </c>
      <c r="C66" s="169" t="s">
        <v>2138</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2140</v>
      </c>
      <c r="B67" s="85" t="s">
        <v>2141</v>
      </c>
      <c r="C67" s="169" t="s">
        <v>2140</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2142</v>
      </c>
      <c r="B68" s="85" t="s">
        <v>2143</v>
      </c>
      <c r="C68" s="169" t="s">
        <v>2142</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2144</v>
      </c>
      <c r="B69" s="85" t="s">
        <v>2145</v>
      </c>
      <c r="C69" s="169" t="s">
        <v>2144</v>
      </c>
      <c r="D69" s="170">
        <f>D70+D82+D88+D119+D135+D147+D165+D171</f>
        <v>69425.570000000007</v>
      </c>
      <c r="E69" s="170">
        <f>E70+E82+E88+E119+E135+E147+E165+E171</f>
        <v>78629.56</v>
      </c>
      <c r="F69" s="87">
        <f t="shared" si="1"/>
        <v>113.25734884135628</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1303</v>
      </c>
      <c r="B70" s="85" t="s">
        <v>2146</v>
      </c>
      <c r="C70" s="169" t="s">
        <v>1303</v>
      </c>
      <c r="D70" s="170">
        <f>+D71+D76+D80+D81</f>
        <v>13803</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2147</v>
      </c>
      <c r="B71" s="85" t="s">
        <v>2148</v>
      </c>
      <c r="C71" s="169" t="s">
        <v>2147</v>
      </c>
      <c r="D71" s="170">
        <f>SUM(D72:D75)</f>
        <v>13803</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2149</v>
      </c>
      <c r="B72" s="85" t="s">
        <v>2150</v>
      </c>
      <c r="C72" s="169" t="s">
        <v>2149</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2151</v>
      </c>
      <c r="B73" s="85" t="s">
        <v>2152</v>
      </c>
      <c r="C73" s="169" t="s">
        <v>2151</v>
      </c>
      <c r="D73" s="83">
        <v>13803</v>
      </c>
      <c r="E73" s="83">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2153</v>
      </c>
      <c r="B74" s="85" t="s">
        <v>2154</v>
      </c>
      <c r="C74" s="169" t="s">
        <v>2153</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2155</v>
      </c>
      <c r="B75" s="85" t="s">
        <v>2156</v>
      </c>
      <c r="C75" s="169" t="s">
        <v>2155</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2157</v>
      </c>
      <c r="B76" s="85" t="s">
        <v>2158</v>
      </c>
      <c r="C76" s="169"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2159</v>
      </c>
      <c r="B77" s="85" t="s">
        <v>2160</v>
      </c>
      <c r="C77" s="169" t="s">
        <v>2159</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2161</v>
      </c>
      <c r="B78" s="85" t="s">
        <v>2162</v>
      </c>
      <c r="C78" s="169" t="s">
        <v>2161</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2163</v>
      </c>
      <c r="B79" s="85" t="s">
        <v>2164</v>
      </c>
      <c r="C79" s="169" t="s">
        <v>2163</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2165</v>
      </c>
      <c r="B80" s="85" t="s">
        <v>2166</v>
      </c>
      <c r="C80" s="169" t="s">
        <v>2165</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2167</v>
      </c>
      <c r="B81" s="85" t="s">
        <v>2168</v>
      </c>
      <c r="C81" s="169" t="s">
        <v>2167</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2169</v>
      </c>
      <c r="B82" s="85" t="s">
        <v>2170</v>
      </c>
      <c r="C82" s="169" t="s">
        <v>2169</v>
      </c>
      <c r="D82" s="170">
        <f>SUM(D83:D85)-D86+D87</f>
        <v>1754.26</v>
      </c>
      <c r="E82" s="170">
        <f>SUM(E83:E85)-E86+E87</f>
        <v>303.44</v>
      </c>
      <c r="F82" s="87">
        <f t="shared" si="2"/>
        <v>17.297321947715847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2171</v>
      </c>
      <c r="B83" s="85" t="s">
        <v>2172</v>
      </c>
      <c r="C83" s="169" t="s">
        <v>2171</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2173</v>
      </c>
      <c r="B84" s="85" t="s">
        <v>2174</v>
      </c>
      <c r="C84" s="169" t="s">
        <v>2173</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2175</v>
      </c>
      <c r="B85" s="85" t="s">
        <v>2176</v>
      </c>
      <c r="C85" s="169" t="s">
        <v>2175</v>
      </c>
      <c r="D85" s="83">
        <v>0.78</v>
      </c>
      <c r="E85" s="83">
        <v>0</v>
      </c>
      <c r="F85" s="87">
        <f t="shared" si="2"/>
        <v>0</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2177</v>
      </c>
      <c r="B86" s="85" t="s">
        <v>2178</v>
      </c>
      <c r="C86" s="169" t="s">
        <v>2177</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2179</v>
      </c>
      <c r="B87" s="85" t="s">
        <v>2180</v>
      </c>
      <c r="C87" s="169" t="s">
        <v>2179</v>
      </c>
      <c r="D87" s="83">
        <v>1753.48</v>
      </c>
      <c r="E87" s="83">
        <v>303.44</v>
      </c>
      <c r="F87" s="87">
        <f t="shared" si="2"/>
        <v>17.305016310422701</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2181</v>
      </c>
      <c r="B88" s="85" t="s">
        <v>2182</v>
      </c>
      <c r="C88" s="169"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85" t="s">
        <v>2183</v>
      </c>
      <c r="C89" s="169"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2185</v>
      </c>
      <c r="B90" s="85" t="s">
        <v>2186</v>
      </c>
      <c r="C90" s="169" t="s">
        <v>2185</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2187</v>
      </c>
      <c r="B91" s="85" t="s">
        <v>2188</v>
      </c>
      <c r="C91" s="169" t="s">
        <v>2187</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2189</v>
      </c>
      <c r="B92" s="85" t="s">
        <v>2190</v>
      </c>
      <c r="C92" s="169" t="s">
        <v>2189</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2191</v>
      </c>
      <c r="B93" s="85" t="s">
        <v>2192</v>
      </c>
      <c r="C93" s="169" t="s">
        <v>2191</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2193</v>
      </c>
      <c r="B94" s="85" t="s">
        <v>2194</v>
      </c>
      <c r="C94" s="169" t="s">
        <v>2193</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2195</v>
      </c>
      <c r="B95" s="85" t="s">
        <v>2196</v>
      </c>
      <c r="C95" s="169" t="s">
        <v>2195</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2197</v>
      </c>
      <c r="B96" s="85" t="s">
        <v>2198</v>
      </c>
      <c r="C96" s="169" t="s">
        <v>2197</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2199</v>
      </c>
      <c r="B97" s="85" t="s">
        <v>2200</v>
      </c>
      <c r="C97" s="169" t="s">
        <v>2199</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2201</v>
      </c>
      <c r="B98" s="85" t="s">
        <v>2202</v>
      </c>
      <c r="C98" s="169" t="s">
        <v>2201</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2203</v>
      </c>
      <c r="B99" s="85" t="s">
        <v>2204</v>
      </c>
      <c r="C99" s="169" t="s">
        <v>2203</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2205</v>
      </c>
      <c r="B100" s="85" t="s">
        <v>2206</v>
      </c>
      <c r="C100" s="169" t="s">
        <v>2205</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2207</v>
      </c>
      <c r="B101" s="85" t="s">
        <v>2208</v>
      </c>
      <c r="C101" s="169" t="s">
        <v>2207</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2209</v>
      </c>
      <c r="B102" s="85" t="s">
        <v>2210</v>
      </c>
      <c r="C102" s="169" t="s">
        <v>2209</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2211</v>
      </c>
      <c r="B103" s="85" t="s">
        <v>2212</v>
      </c>
      <c r="C103" s="169" t="s">
        <v>2211</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2213</v>
      </c>
      <c r="B104" s="85" t="s">
        <v>2214</v>
      </c>
      <c r="C104" s="169" t="s">
        <v>2213</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2215</v>
      </c>
      <c r="B105" s="85" t="s">
        <v>2216</v>
      </c>
      <c r="C105" s="169" t="s">
        <v>2215</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2217</v>
      </c>
      <c r="B106" s="85" t="s">
        <v>2218</v>
      </c>
      <c r="C106" s="169" t="s">
        <v>2217</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85" t="s">
        <v>2219</v>
      </c>
      <c r="C107" s="169"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2221</v>
      </c>
      <c r="B108" s="85" t="s">
        <v>2222</v>
      </c>
      <c r="C108" s="169" t="s">
        <v>2221</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2223</v>
      </c>
      <c r="B109" s="85" t="s">
        <v>2224</v>
      </c>
      <c r="C109" s="169" t="s">
        <v>2223</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2225</v>
      </c>
      <c r="B110" s="85" t="s">
        <v>2226</v>
      </c>
      <c r="C110" s="169" t="s">
        <v>2225</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2227</v>
      </c>
      <c r="B111" s="85" t="s">
        <v>2228</v>
      </c>
      <c r="C111" s="169" t="s">
        <v>2227</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2229</v>
      </c>
      <c r="B112" s="85" t="s">
        <v>2230</v>
      </c>
      <c r="C112" s="169" t="s">
        <v>2229</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2231</v>
      </c>
      <c r="B113" s="85" t="s">
        <v>2232</v>
      </c>
      <c r="C113" s="169" t="s">
        <v>2231</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2233</v>
      </c>
      <c r="B114" s="85" t="s">
        <v>2234</v>
      </c>
      <c r="C114" s="169" t="s">
        <v>2233</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2235</v>
      </c>
      <c r="B115" s="85" t="s">
        <v>2236</v>
      </c>
      <c r="C115" s="169" t="s">
        <v>2235</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2237</v>
      </c>
      <c r="B116" s="85" t="s">
        <v>2238</v>
      </c>
      <c r="C116" s="169" t="s">
        <v>2237</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2239</v>
      </c>
      <c r="B117" s="85" t="s">
        <v>2240</v>
      </c>
      <c r="C117" s="169" t="s">
        <v>2239</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2241</v>
      </c>
      <c r="B118" s="85" t="s">
        <v>2242</v>
      </c>
      <c r="C118" s="169" t="s">
        <v>2241</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2243</v>
      </c>
      <c r="B119" s="85" t="s">
        <v>2244</v>
      </c>
      <c r="C119" s="169"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85" t="s">
        <v>2245</v>
      </c>
      <c r="C120" s="169"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2247</v>
      </c>
      <c r="B121" s="85" t="s">
        <v>2248</v>
      </c>
      <c r="C121" s="169" t="s">
        <v>2247</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2249</v>
      </c>
      <c r="B122" s="85" t="s">
        <v>2250</v>
      </c>
      <c r="C122" s="169" t="s">
        <v>2249</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2251</v>
      </c>
      <c r="B123" s="85" t="s">
        <v>2252</v>
      </c>
      <c r="C123" s="169" t="s">
        <v>2251</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2253</v>
      </c>
      <c r="B124" s="85" t="s">
        <v>2254</v>
      </c>
      <c r="C124" s="169" t="s">
        <v>2253</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2255</v>
      </c>
      <c r="B125" s="85" t="s">
        <v>2256</v>
      </c>
      <c r="C125" s="169" t="s">
        <v>2255</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2257</v>
      </c>
      <c r="B126" s="85" t="s">
        <v>2258</v>
      </c>
      <c r="C126" s="169" t="s">
        <v>2257</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85" t="s">
        <v>2259</v>
      </c>
      <c r="C127" s="169"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2261</v>
      </c>
      <c r="B128" s="85" t="s">
        <v>2248</v>
      </c>
      <c r="C128" s="169" t="s">
        <v>2261</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2262</v>
      </c>
      <c r="B129" s="85" t="s">
        <v>2250</v>
      </c>
      <c r="C129" s="169" t="s">
        <v>2262</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2263</v>
      </c>
      <c r="B130" s="85" t="s">
        <v>2252</v>
      </c>
      <c r="C130" s="169" t="s">
        <v>2263</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2264</v>
      </c>
      <c r="B131" s="85" t="s">
        <v>2254</v>
      </c>
      <c r="C131" s="169" t="s">
        <v>2264</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2265</v>
      </c>
      <c r="B132" s="85" t="s">
        <v>2256</v>
      </c>
      <c r="C132" s="169" t="s">
        <v>2265</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2266</v>
      </c>
      <c r="B133" s="85" t="s">
        <v>2258</v>
      </c>
      <c r="C133" s="169" t="s">
        <v>2266</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2267</v>
      </c>
      <c r="B134" s="85" t="s">
        <v>2268</v>
      </c>
      <c r="C134" s="169" t="s">
        <v>2267</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2269</v>
      </c>
      <c r="B135" s="85" t="s">
        <v>2270</v>
      </c>
      <c r="C135" s="169"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85" t="s">
        <v>2271</v>
      </c>
      <c r="C136" s="169"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2273</v>
      </c>
      <c r="B137" s="85" t="s">
        <v>971</v>
      </c>
      <c r="C137" s="169" t="s">
        <v>2273</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2274</v>
      </c>
      <c r="B138" s="85" t="s">
        <v>973</v>
      </c>
      <c r="C138" s="169" t="s">
        <v>2274</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2275</v>
      </c>
      <c r="B139" s="85" t="s">
        <v>975</v>
      </c>
      <c r="C139" s="169" t="s">
        <v>2275</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2276</v>
      </c>
      <c r="B140" s="85" t="s">
        <v>1181</v>
      </c>
      <c r="C140" s="169" t="s">
        <v>2276</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2277</v>
      </c>
      <c r="B141" s="113" t="s">
        <v>1185</v>
      </c>
      <c r="C141" s="169" t="s">
        <v>2277</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2278</v>
      </c>
      <c r="B142" s="85" t="s">
        <v>987</v>
      </c>
      <c r="C142" s="169" t="s">
        <v>2278</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85" t="s">
        <v>2279</v>
      </c>
      <c r="C143" s="169"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2281</v>
      </c>
      <c r="B144" s="85" t="s">
        <v>1187</v>
      </c>
      <c r="C144" s="169" t="s">
        <v>2281</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2282</v>
      </c>
      <c r="B145" s="85" t="s">
        <v>989</v>
      </c>
      <c r="C145" s="169" t="s">
        <v>2282</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2283</v>
      </c>
      <c r="B146" s="85" t="s">
        <v>2284</v>
      </c>
      <c r="C146" s="169" t="s">
        <v>2283</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2285</v>
      </c>
      <c r="B147" s="85" t="s">
        <v>2286</v>
      </c>
      <c r="C147" s="169" t="s">
        <v>2285</v>
      </c>
      <c r="D147" s="170">
        <f>SUM(D148:D150)+SUM(D159:D163)-D164</f>
        <v>1752.3500000000001</v>
      </c>
      <c r="E147" s="170">
        <f>SUM(E148:E150)+SUM(E159:E163)-E164</f>
        <v>78326.12</v>
      </c>
      <c r="F147" s="87">
        <f t="shared" si="4"/>
        <v>4469.7760150654831</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2287</v>
      </c>
      <c r="B148" s="85" t="s">
        <v>2288</v>
      </c>
      <c r="C148" s="169" t="s">
        <v>2287</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2289</v>
      </c>
      <c r="B149" s="85" t="s">
        <v>2290</v>
      </c>
      <c r="C149" s="169" t="s">
        <v>2289</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2291</v>
      </c>
      <c r="B150" s="85" t="s">
        <v>2292</v>
      </c>
      <c r="C150" s="169" t="s">
        <v>2291</v>
      </c>
      <c r="D150" s="170">
        <f>SUM(D151:D158)</f>
        <v>153.65</v>
      </c>
      <c r="E150" s="170">
        <f>SUM(E151:E158)</f>
        <v>61787.46</v>
      </c>
      <c r="F150" s="87"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2293</v>
      </c>
      <c r="B151" s="85" t="s">
        <v>2294</v>
      </c>
      <c r="C151" s="169" t="s">
        <v>2293</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2295</v>
      </c>
      <c r="B152" s="85" t="s">
        <v>2296</v>
      </c>
      <c r="C152" s="169" t="s">
        <v>2295</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2297</v>
      </c>
      <c r="B153" s="85" t="s">
        <v>2298</v>
      </c>
      <c r="C153" s="169" t="s">
        <v>2297</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2299</v>
      </c>
      <c r="B154" s="85" t="s">
        <v>2300</v>
      </c>
      <c r="C154" s="169" t="s">
        <v>2299</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2301</v>
      </c>
      <c r="B155" s="85" t="s">
        <v>2302</v>
      </c>
      <c r="C155" s="169" t="s">
        <v>2301</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2303</v>
      </c>
      <c r="B156" s="85" t="s">
        <v>2304</v>
      </c>
      <c r="C156" s="169" t="s">
        <v>2303</v>
      </c>
      <c r="D156" s="83">
        <v>153.65</v>
      </c>
      <c r="E156" s="83">
        <v>61787.46</v>
      </c>
      <c r="F156" s="87" t="str">
        <f t="shared" si="4"/>
        <v>&gt;&gt;100</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2305</v>
      </c>
      <c r="B157" s="85" t="s">
        <v>2306</v>
      </c>
      <c r="C157" s="169" t="s">
        <v>2305</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2307</v>
      </c>
      <c r="B158" s="85" t="s">
        <v>2308</v>
      </c>
      <c r="C158" s="169" t="s">
        <v>2307</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2309</v>
      </c>
      <c r="B159" s="85" t="s">
        <v>2310</v>
      </c>
      <c r="C159" s="169" t="s">
        <v>2309</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2311</v>
      </c>
      <c r="B160" s="113" t="s">
        <v>2312</v>
      </c>
      <c r="C160" s="169" t="s">
        <v>2311</v>
      </c>
      <c r="D160" s="83">
        <v>1598.7</v>
      </c>
      <c r="E160" s="83">
        <v>4187.59</v>
      </c>
      <c r="F160" s="87">
        <f t="shared" si="4"/>
        <v>261.93719897416651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2313</v>
      </c>
      <c r="B161" s="85" t="s">
        <v>2314</v>
      </c>
      <c r="C161" s="169" t="s">
        <v>2313</v>
      </c>
      <c r="D161" s="83">
        <v>0</v>
      </c>
      <c r="E161" s="83">
        <v>0</v>
      </c>
      <c r="F161" s="87"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2315</v>
      </c>
      <c r="B162" s="85" t="s">
        <v>2316</v>
      </c>
      <c r="C162" s="169" t="s">
        <v>2315</v>
      </c>
      <c r="D162" s="83">
        <v>0</v>
      </c>
      <c r="E162" s="83">
        <v>12351.07</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2317</v>
      </c>
      <c r="B163" s="85" t="s">
        <v>2318</v>
      </c>
      <c r="C163" s="169" t="s">
        <v>2317</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2319</v>
      </c>
      <c r="B164" s="85" t="s">
        <v>2320</v>
      </c>
      <c r="C164" s="169" t="s">
        <v>2319</v>
      </c>
      <c r="D164" s="83">
        <v>0</v>
      </c>
      <c r="E164" s="83">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2321</v>
      </c>
      <c r="B165" s="85" t="s">
        <v>2322</v>
      </c>
      <c r="C165" s="169"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2323</v>
      </c>
      <c r="B166" s="85" t="s">
        <v>2324</v>
      </c>
      <c r="C166" s="169" t="s">
        <v>2323</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2325</v>
      </c>
      <c r="B167" s="85" t="s">
        <v>2326</v>
      </c>
      <c r="C167" s="169" t="s">
        <v>2325</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2327</v>
      </c>
      <c r="B168" s="85" t="s">
        <v>2328</v>
      </c>
      <c r="C168" s="169" t="s">
        <v>2327</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2329</v>
      </c>
      <c r="B169" s="85" t="s">
        <v>2330</v>
      </c>
      <c r="C169" s="169" t="s">
        <v>2329</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2331</v>
      </c>
      <c r="B170" s="85" t="s">
        <v>2332</v>
      </c>
      <c r="C170" s="169" t="s">
        <v>2331</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1300</v>
      </c>
      <c r="B171" s="85" t="s">
        <v>2333</v>
      </c>
      <c r="C171" s="169" t="s">
        <v>1300</v>
      </c>
      <c r="D171" s="170">
        <f>SUM(D172:D174)</f>
        <v>52115.96</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2334</v>
      </c>
      <c r="B172" s="85" t="s">
        <v>2335</v>
      </c>
      <c r="C172" s="169" t="s">
        <v>2334</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2336</v>
      </c>
      <c r="B173" s="85" t="s">
        <v>2337</v>
      </c>
      <c r="C173" s="169" t="s">
        <v>2336</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2338</v>
      </c>
      <c r="B174" s="85" t="s">
        <v>2339</v>
      </c>
      <c r="C174" s="169" t="s">
        <v>2338</v>
      </c>
      <c r="D174" s="172">
        <v>52115.96</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85" t="s">
        <v>2341</v>
      </c>
      <c r="C176" s="169" t="s">
        <v>2342</v>
      </c>
      <c r="D176" s="170">
        <f>D177+D251</f>
        <v>386792.87000000005</v>
      </c>
      <c r="E176" s="170">
        <f>E177+E251</f>
        <v>384722.12</v>
      </c>
      <c r="F176" s="87">
        <f t="shared" ref="F176:F207" si="6">IF(D176&gt;0,IF(E176/D176&gt;=100,"&gt;&gt;100",E176/D176*100),"-")</f>
        <v>99.464635943263374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2343</v>
      </c>
      <c r="B177" s="85" t="s">
        <v>2344</v>
      </c>
      <c r="C177" s="169" t="s">
        <v>2343</v>
      </c>
      <c r="D177" s="170">
        <f>D178+D197+D203+D219+D247+D248</f>
        <v>59092.15</v>
      </c>
      <c r="E177" s="170">
        <f>E178+E197+E203+E219+E247+E248</f>
        <v>92480.51</v>
      </c>
      <c r="F177" s="87">
        <f t="shared" si="6"/>
        <v>156.50219191550823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2345</v>
      </c>
      <c r="B178" s="85" t="s">
        <v>2346</v>
      </c>
      <c r="C178" s="169" t="s">
        <v>2345</v>
      </c>
      <c r="D178" s="170">
        <f>SUM(D179:D181)+D185+D186+SUM(D194:D196)</f>
        <v>59092.15</v>
      </c>
      <c r="E178" s="170">
        <f>SUM(E179:E181)+E185+E186+SUM(E194:E196)</f>
        <v>92227.72</v>
      </c>
      <c r="F178" s="87">
        <f t="shared" si="6"/>
        <v>156.07440243754883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2347</v>
      </c>
      <c r="B179" s="85" t="s">
        <v>2348</v>
      </c>
      <c r="C179" s="169" t="s">
        <v>2347</v>
      </c>
      <c r="D179" s="83">
        <v>49387.92</v>
      </c>
      <c r="E179" s="83">
        <v>65256.3</v>
      </c>
      <c r="F179" s="87">
        <f t="shared" si="6"/>
        <v>132.13008363178687</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2349</v>
      </c>
      <c r="B180" s="85" t="s">
        <v>2350</v>
      </c>
      <c r="C180" s="169" t="s">
        <v>2349</v>
      </c>
      <c r="D180" s="83">
        <v>4648.3</v>
      </c>
      <c r="E180" s="83">
        <v>17307.04</v>
      </c>
      <c r="F180" s="87">
        <f t="shared" si="6"/>
        <v>372.33052944087086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2351</v>
      </c>
      <c r="B181" s="85" t="s">
        <v>2352</v>
      </c>
      <c r="C181" s="169" t="s">
        <v>2351</v>
      </c>
      <c r="D181" s="170">
        <f>SUM(D182:D184)</f>
        <v>57.4</v>
      </c>
      <c r="E181" s="170">
        <f>SUM(E182:E184)</f>
        <v>0</v>
      </c>
      <c r="F181" s="87">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2353</v>
      </c>
      <c r="B182" s="85" t="s">
        <v>2354</v>
      </c>
      <c r="C182" s="169" t="s">
        <v>2353</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2355</v>
      </c>
      <c r="B183" s="85" t="s">
        <v>2356</v>
      </c>
      <c r="C183" s="169" t="s">
        <v>2355</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2357</v>
      </c>
      <c r="B184" s="85" t="s">
        <v>2358</v>
      </c>
      <c r="C184" s="169" t="s">
        <v>2357</v>
      </c>
      <c r="D184" s="83">
        <v>57.4</v>
      </c>
      <c r="E184" s="83">
        <v>0</v>
      </c>
      <c r="F184" s="87">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2359</v>
      </c>
      <c r="B185" s="85" t="s">
        <v>2360</v>
      </c>
      <c r="C185" s="169" t="s">
        <v>2359</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2361</v>
      </c>
      <c r="B186" s="85" t="s">
        <v>2362</v>
      </c>
      <c r="C186" s="169"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2363</v>
      </c>
      <c r="B187" s="85" t="s">
        <v>2364</v>
      </c>
      <c r="C187" s="169" t="s">
        <v>2363</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2365</v>
      </c>
      <c r="B188" s="85" t="s">
        <v>2366</v>
      </c>
      <c r="C188" s="169" t="s">
        <v>2365</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2367</v>
      </c>
      <c r="B189" s="85" t="s">
        <v>2368</v>
      </c>
      <c r="C189" s="169" t="s">
        <v>2367</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2369</v>
      </c>
      <c r="B190" s="85" t="s">
        <v>2370</v>
      </c>
      <c r="C190" s="169" t="s">
        <v>2369</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2371</v>
      </c>
      <c r="B191" s="85" t="s">
        <v>2372</v>
      </c>
      <c r="C191" s="169" t="s">
        <v>2371</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2373</v>
      </c>
      <c r="B192" s="85" t="s">
        <v>2374</v>
      </c>
      <c r="C192" s="169" t="s">
        <v>2373</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2375</v>
      </c>
      <c r="B193" s="85" t="s">
        <v>2376</v>
      </c>
      <c r="C193" s="169" t="s">
        <v>2375</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2377</v>
      </c>
      <c r="B194" s="85" t="s">
        <v>2378</v>
      </c>
      <c r="C194" s="169" t="s">
        <v>2377</v>
      </c>
      <c r="D194" s="83">
        <v>3789.38</v>
      </c>
      <c r="E194" s="83">
        <v>9664.3799999999992</v>
      </c>
      <c r="F194" s="87">
        <f t="shared" si="6"/>
        <v>255.03855511983485</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2379</v>
      </c>
      <c r="B195" s="85" t="s">
        <v>2380</v>
      </c>
      <c r="C195" s="169" t="s">
        <v>2379</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2381</v>
      </c>
      <c r="B196" s="85" t="s">
        <v>2382</v>
      </c>
      <c r="C196" s="169" t="s">
        <v>2381</v>
      </c>
      <c r="D196" s="83">
        <v>1209.1500000000001</v>
      </c>
      <c r="E196" s="83">
        <v>0</v>
      </c>
      <c r="F196" s="87">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2383</v>
      </c>
      <c r="B197" s="85" t="s">
        <v>2384</v>
      </c>
      <c r="C197" s="169" t="s">
        <v>2383</v>
      </c>
      <c r="D197" s="170">
        <f>SUM(D198:D202)</f>
        <v>0</v>
      </c>
      <c r="E197" s="170">
        <f>SUM(E198:E202)</f>
        <v>252.79</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2385</v>
      </c>
      <c r="B198" s="85" t="s">
        <v>2386</v>
      </c>
      <c r="C198" s="169" t="s">
        <v>2385</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2387</v>
      </c>
      <c r="B199" s="85" t="s">
        <v>2388</v>
      </c>
      <c r="C199" s="169" t="s">
        <v>2387</v>
      </c>
      <c r="D199" s="83">
        <v>0</v>
      </c>
      <c r="E199" s="83">
        <v>252.79</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2389</v>
      </c>
      <c r="B200" s="85" t="s">
        <v>2390</v>
      </c>
      <c r="C200" s="169" t="s">
        <v>2389</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2391</v>
      </c>
      <c r="B201" s="85" t="s">
        <v>2392</v>
      </c>
      <c r="C201" s="169" t="s">
        <v>2391</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2393</v>
      </c>
      <c r="B202" s="85" t="s">
        <v>2394</v>
      </c>
      <c r="C202" s="169" t="s">
        <v>2393</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2395</v>
      </c>
      <c r="B203" s="85" t="s">
        <v>2396</v>
      </c>
      <c r="C203" s="169"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85" t="s">
        <v>2397</v>
      </c>
      <c r="C204" s="169"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2399</v>
      </c>
      <c r="B205" s="85" t="s">
        <v>2400</v>
      </c>
      <c r="C205" s="169" t="s">
        <v>2399</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2401</v>
      </c>
      <c r="B206" s="85" t="s">
        <v>2402</v>
      </c>
      <c r="C206" s="169" t="s">
        <v>2401</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2403</v>
      </c>
      <c r="B207" s="85" t="s">
        <v>2404</v>
      </c>
      <c r="C207" s="169" t="s">
        <v>2403</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2405</v>
      </c>
      <c r="B208" s="85" t="s">
        <v>2406</v>
      </c>
      <c r="C208" s="169" t="s">
        <v>2405</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2407</v>
      </c>
      <c r="B209" s="85" t="s">
        <v>2408</v>
      </c>
      <c r="C209" s="169" t="s">
        <v>2407</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2409</v>
      </c>
      <c r="B210" s="85" t="s">
        <v>2410</v>
      </c>
      <c r="C210" s="169" t="s">
        <v>2409</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85" t="s">
        <v>2411</v>
      </c>
      <c r="C211" s="169"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2413</v>
      </c>
      <c r="B212" s="85" t="s">
        <v>2400</v>
      </c>
      <c r="C212" s="169" t="s">
        <v>2413</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2414</v>
      </c>
      <c r="B213" s="85" t="s">
        <v>2402</v>
      </c>
      <c r="C213" s="169" t="s">
        <v>2414</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2415</v>
      </c>
      <c r="B214" s="85" t="s">
        <v>2404</v>
      </c>
      <c r="C214" s="169" t="s">
        <v>2415</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2416</v>
      </c>
      <c r="B215" s="85" t="s">
        <v>2406</v>
      </c>
      <c r="C215" s="169" t="s">
        <v>2416</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2417</v>
      </c>
      <c r="B216" s="85" t="s">
        <v>2408</v>
      </c>
      <c r="C216" s="169" t="s">
        <v>2417</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2418</v>
      </c>
      <c r="B217" s="85" t="s">
        <v>2410</v>
      </c>
      <c r="C217" s="169" t="s">
        <v>2418</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2419</v>
      </c>
      <c r="B218" s="85" t="s">
        <v>2420</v>
      </c>
      <c r="C218" s="169" t="s">
        <v>2419</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2421</v>
      </c>
      <c r="B219" s="85" t="s">
        <v>2422</v>
      </c>
      <c r="C219" s="169"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85" t="s">
        <v>2423</v>
      </c>
      <c r="C220" s="169"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2425</v>
      </c>
      <c r="B221" s="85" t="s">
        <v>2426</v>
      </c>
      <c r="C221" s="169" t="s">
        <v>2425</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2427</v>
      </c>
      <c r="B222" s="85" t="s">
        <v>2428</v>
      </c>
      <c r="C222" s="169" t="s">
        <v>2427</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2429</v>
      </c>
      <c r="B223" s="85" t="s">
        <v>2430</v>
      </c>
      <c r="C223" s="169" t="s">
        <v>2429</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2431</v>
      </c>
      <c r="B224" s="85" t="s">
        <v>2432</v>
      </c>
      <c r="C224" s="169" t="s">
        <v>2431</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2433</v>
      </c>
      <c r="B225" s="85" t="s">
        <v>2434</v>
      </c>
      <c r="C225" s="169" t="s">
        <v>2433</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2435</v>
      </c>
      <c r="B226" s="85" t="s">
        <v>2436</v>
      </c>
      <c r="C226" s="169" t="s">
        <v>2435</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2437</v>
      </c>
      <c r="B227" s="85" t="s">
        <v>2438</v>
      </c>
      <c r="C227" s="169" t="s">
        <v>2437</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2439</v>
      </c>
      <c r="B228" s="85" t="s">
        <v>2440</v>
      </c>
      <c r="C228" s="169" t="s">
        <v>2439</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2441</v>
      </c>
      <c r="B229" s="85" t="s">
        <v>2442</v>
      </c>
      <c r="C229" s="169" t="s">
        <v>2441</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2443</v>
      </c>
      <c r="B230" s="85" t="s">
        <v>2444</v>
      </c>
      <c r="C230" s="169" t="s">
        <v>2443</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2445</v>
      </c>
      <c r="B231" s="85" t="s">
        <v>2446</v>
      </c>
      <c r="C231" s="169" t="s">
        <v>2445</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2447</v>
      </c>
      <c r="B232" s="85" t="s">
        <v>2448</v>
      </c>
      <c r="C232" s="169" t="s">
        <v>2447</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2449</v>
      </c>
      <c r="B233" s="85" t="s">
        <v>2450</v>
      </c>
      <c r="C233" s="169" t="s">
        <v>2449</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2451</v>
      </c>
      <c r="B234" s="85" t="s">
        <v>2452</v>
      </c>
      <c r="C234" s="169" t="s">
        <v>2451</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2453</v>
      </c>
      <c r="B235" s="85" t="s">
        <v>2454</v>
      </c>
      <c r="C235" s="169" t="s">
        <v>2453</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2455</v>
      </c>
      <c r="B236" s="113" t="s">
        <v>2456</v>
      </c>
      <c r="C236" s="169" t="s">
        <v>2455</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85" t="s">
        <v>2457</v>
      </c>
      <c r="C237" s="169"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2459</v>
      </c>
      <c r="B238" s="85" t="s">
        <v>2460</v>
      </c>
      <c r="C238" s="169" t="s">
        <v>2459</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2461</v>
      </c>
      <c r="B239" s="85" t="s">
        <v>2462</v>
      </c>
      <c r="C239" s="169" t="s">
        <v>2461</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2463</v>
      </c>
      <c r="B240" s="85" t="s">
        <v>2464</v>
      </c>
      <c r="C240" s="169" t="s">
        <v>2463</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2465</v>
      </c>
      <c r="B241" s="85" t="s">
        <v>2466</v>
      </c>
      <c r="C241" s="169" t="s">
        <v>2465</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2467</v>
      </c>
      <c r="B242" s="85" t="s">
        <v>2468</v>
      </c>
      <c r="C242" s="169" t="s">
        <v>2467</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2469</v>
      </c>
      <c r="B243" s="85" t="s">
        <v>2470</v>
      </c>
      <c r="C243" s="169" t="s">
        <v>2469</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2471</v>
      </c>
      <c r="B244" s="85" t="s">
        <v>2472</v>
      </c>
      <c r="C244" s="169" t="s">
        <v>2471</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2473</v>
      </c>
      <c r="B245" s="85" t="s">
        <v>2474</v>
      </c>
      <c r="C245" s="169" t="s">
        <v>2473</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2475</v>
      </c>
      <c r="B246" s="85" t="s">
        <v>2476</v>
      </c>
      <c r="C246" s="169" t="s">
        <v>2475</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2477</v>
      </c>
      <c r="B247" s="85" t="s">
        <v>2478</v>
      </c>
      <c r="C247" s="169" t="s">
        <v>2477</v>
      </c>
      <c r="D247" s="83">
        <v>0</v>
      </c>
      <c r="E247" s="83">
        <v>0</v>
      </c>
      <c r="F247" s="87"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2479</v>
      </c>
      <c r="B248" s="85" t="s">
        <v>2480</v>
      </c>
      <c r="C248" s="169"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2481</v>
      </c>
      <c r="B249" s="85" t="s">
        <v>2482</v>
      </c>
      <c r="C249" s="169" t="s">
        <v>2481</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2483</v>
      </c>
      <c r="B250" s="85" t="s">
        <v>2484</v>
      </c>
      <c r="C250" s="169" t="s">
        <v>2483</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2485</v>
      </c>
      <c r="B251" s="85" t="s">
        <v>2486</v>
      </c>
      <c r="C251" s="169" t="s">
        <v>2485</v>
      </c>
      <c r="D251" s="170">
        <f>+D252+D255-D264+D274+D291</f>
        <v>327700.72000000003</v>
      </c>
      <c r="E251" s="170">
        <f>+E252+E255-E264+E274+E291</f>
        <v>292241.61</v>
      </c>
      <c r="F251" s="87">
        <f t="shared" si="8"/>
        <v>89.179422614634461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2487</v>
      </c>
      <c r="B252" s="85" t="s">
        <v>2488</v>
      </c>
      <c r="C252" s="169" t="s">
        <v>2487</v>
      </c>
      <c r="D252" s="170">
        <f>D253-D254</f>
        <v>319309.28000000003</v>
      </c>
      <c r="E252" s="170">
        <f>E253-E254</f>
        <v>305959.06</v>
      </c>
      <c r="F252" s="87">
        <f t="shared" si="8"/>
        <v>95.819031629772851</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2489</v>
      </c>
      <c r="B253" s="85" t="s">
        <v>2490</v>
      </c>
      <c r="C253" s="169" t="s">
        <v>2489</v>
      </c>
      <c r="D253" s="83">
        <v>319309.28000000003</v>
      </c>
      <c r="E253" s="83">
        <v>306073.64</v>
      </c>
      <c r="F253" s="87">
        <f t="shared" si="8"/>
        <v>95.854915334750061</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2491</v>
      </c>
      <c r="B254" s="85" t="s">
        <v>2492</v>
      </c>
      <c r="C254" s="169" t="s">
        <v>2491</v>
      </c>
      <c r="D254" s="83">
        <v>0</v>
      </c>
      <c r="E254" s="83">
        <v>114.58</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2493</v>
      </c>
      <c r="B255" s="85" t="s">
        <v>2494</v>
      </c>
      <c r="C255" s="169" t="s">
        <v>2493</v>
      </c>
      <c r="D255" s="170">
        <f>D256-D260</f>
        <v>8391.4400000000023</v>
      </c>
      <c r="E255" s="170">
        <f>E256-E260</f>
        <v>-79692.5</v>
      </c>
      <c r="F255" s="87">
        <f t="shared" si="8"/>
        <v>-949.68801540617562</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2495</v>
      </c>
      <c r="B256" s="85" t="s">
        <v>2496</v>
      </c>
      <c r="C256" s="169" t="s">
        <v>2495</v>
      </c>
      <c r="D256" s="170">
        <f>SUM(D257:D259)</f>
        <v>29053.200000000001</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645</v>
      </c>
      <c r="B257" s="85" t="s">
        <v>2497</v>
      </c>
      <c r="C257" s="169" t="s">
        <v>645</v>
      </c>
      <c r="D257" s="83">
        <v>29053.200000000001</v>
      </c>
      <c r="E257" s="83">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845</v>
      </c>
      <c r="B258" s="85" t="s">
        <v>2498</v>
      </c>
      <c r="C258" s="169" t="s">
        <v>845</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1280</v>
      </c>
      <c r="B259" s="85" t="s">
        <v>2499</v>
      </c>
      <c r="C259" s="169" t="s">
        <v>1280</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2500</v>
      </c>
      <c r="B260" s="85" t="s">
        <v>2501</v>
      </c>
      <c r="C260" s="169" t="s">
        <v>2500</v>
      </c>
      <c r="D260" s="170">
        <f>SUM(D261:D263)</f>
        <v>20661.759999999998</v>
      </c>
      <c r="E260" s="170">
        <f>SUM(E261:E263)</f>
        <v>79692.5</v>
      </c>
      <c r="F260" s="87">
        <f t="shared" si="8"/>
        <v>385.70044371825054</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647</v>
      </c>
      <c r="B261" s="85" t="s">
        <v>2502</v>
      </c>
      <c r="C261" s="169" t="s">
        <v>647</v>
      </c>
      <c r="D261" s="83">
        <v>0</v>
      </c>
      <c r="E261" s="83">
        <v>79692.5</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847</v>
      </c>
      <c r="B262" s="85" t="s">
        <v>2503</v>
      </c>
      <c r="C262" s="169" t="s">
        <v>847</v>
      </c>
      <c r="D262" s="83">
        <v>0</v>
      </c>
      <c r="E262" s="83">
        <v>0</v>
      </c>
      <c r="F262" s="87"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1282</v>
      </c>
      <c r="B263" s="85" t="s">
        <v>2504</v>
      </c>
      <c r="C263" s="169" t="s">
        <v>1282</v>
      </c>
      <c r="D263" s="83">
        <v>20661.759999999998</v>
      </c>
      <c r="E263" s="83">
        <v>0</v>
      </c>
      <c r="F263" s="87">
        <f t="shared" si="8"/>
        <v>0</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2505</v>
      </c>
      <c r="B264" s="85" t="s">
        <v>2506</v>
      </c>
      <c r="C264" s="169"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2507</v>
      </c>
      <c r="B265" s="85" t="s">
        <v>2508</v>
      </c>
      <c r="C265" s="169" t="s">
        <v>2507</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2509</v>
      </c>
      <c r="B266" s="85" t="s">
        <v>2510</v>
      </c>
      <c r="C266" s="169" t="s">
        <v>2509</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2511</v>
      </c>
      <c r="B267" s="85" t="s">
        <v>2512</v>
      </c>
      <c r="C267" s="169" t="s">
        <v>2511</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2513</v>
      </c>
      <c r="B268" s="85" t="s">
        <v>2514</v>
      </c>
      <c r="C268" s="169" t="s">
        <v>2513</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2515</v>
      </c>
      <c r="B269" s="85" t="s">
        <v>2516</v>
      </c>
      <c r="C269" s="169" t="s">
        <v>2515</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2517</v>
      </c>
      <c r="B270" s="85" t="s">
        <v>2518</v>
      </c>
      <c r="C270" s="169" t="s">
        <v>2517</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2519</v>
      </c>
      <c r="B271" s="85" t="s">
        <v>2520</v>
      </c>
      <c r="C271" s="169" t="s">
        <v>2519</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2521</v>
      </c>
      <c r="B272" s="85" t="s">
        <v>2522</v>
      </c>
      <c r="C272" s="169" t="s">
        <v>2521</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2523</v>
      </c>
      <c r="B273" s="85" t="s">
        <v>2524</v>
      </c>
      <c r="C273" s="169" t="s">
        <v>2523</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649</v>
      </c>
      <c r="B274" s="85" t="s">
        <v>2525</v>
      </c>
      <c r="C274" s="169" t="s">
        <v>649</v>
      </c>
      <c r="D274" s="170">
        <f>SUM(D275:D277)+SUM(D286:D290)</f>
        <v>0</v>
      </c>
      <c r="E274" s="170">
        <f>SUM(E275:E277)+SUM(E286:E290)</f>
        <v>65975.05</v>
      </c>
      <c r="F274" s="87"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2526</v>
      </c>
      <c r="B275" s="85" t="s">
        <v>2527</v>
      </c>
      <c r="C275" s="169" t="s">
        <v>2526</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2528</v>
      </c>
      <c r="B276" s="85" t="s">
        <v>2529</v>
      </c>
      <c r="C276" s="169" t="s">
        <v>2528</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2530</v>
      </c>
      <c r="B277" s="85" t="s">
        <v>2531</v>
      </c>
      <c r="C277" s="169" t="s">
        <v>2530</v>
      </c>
      <c r="D277" s="170">
        <f>SUM(D278:D285)</f>
        <v>0</v>
      </c>
      <c r="E277" s="170">
        <f>SUM(E278:E285)</f>
        <v>61787.46</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2532</v>
      </c>
      <c r="B278" s="85" t="s">
        <v>2533</v>
      </c>
      <c r="C278" s="169" t="s">
        <v>2532</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2534</v>
      </c>
      <c r="B279" s="85" t="s">
        <v>2535</v>
      </c>
      <c r="C279" s="169" t="s">
        <v>2534</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2536</v>
      </c>
      <c r="B280" s="85" t="s">
        <v>2537</v>
      </c>
      <c r="C280" s="169" t="s">
        <v>2536</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2538</v>
      </c>
      <c r="B281" s="85" t="s">
        <v>2539</v>
      </c>
      <c r="C281" s="169" t="s">
        <v>2538</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2540</v>
      </c>
      <c r="B282" s="85" t="s">
        <v>2541</v>
      </c>
      <c r="C282" s="169" t="s">
        <v>2540</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2542</v>
      </c>
      <c r="B283" s="85" t="s">
        <v>2543</v>
      </c>
      <c r="C283" s="169" t="s">
        <v>2542</v>
      </c>
      <c r="D283" s="83">
        <v>0</v>
      </c>
      <c r="E283" s="83">
        <v>61787.46</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2544</v>
      </c>
      <c r="B284" s="85" t="s">
        <v>200</v>
      </c>
      <c r="C284" s="169" t="s">
        <v>2544</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2545</v>
      </c>
      <c r="B285" s="85" t="s">
        <v>2546</v>
      </c>
      <c r="C285" s="169" t="s">
        <v>2545</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2547</v>
      </c>
      <c r="B286" s="85" t="s">
        <v>2548</v>
      </c>
      <c r="C286" s="169" t="s">
        <v>2547</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2549</v>
      </c>
      <c r="B287" s="85" t="s">
        <v>2550</v>
      </c>
      <c r="C287" s="169" t="s">
        <v>2549</v>
      </c>
      <c r="D287" s="83">
        <v>0</v>
      </c>
      <c r="E287" s="83">
        <v>4187.59</v>
      </c>
      <c r="F287" s="87"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2551</v>
      </c>
      <c r="B288" s="85" t="s">
        <v>2552</v>
      </c>
      <c r="C288" s="169" t="s">
        <v>2551</v>
      </c>
      <c r="D288" s="83">
        <v>0</v>
      </c>
      <c r="E288" s="83">
        <v>0</v>
      </c>
      <c r="F288" s="87"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2553</v>
      </c>
      <c r="B289" s="85" t="s">
        <v>2554</v>
      </c>
      <c r="C289" s="169" t="s">
        <v>2553</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2555</v>
      </c>
      <c r="B290" s="85" t="s">
        <v>2556</v>
      </c>
      <c r="C290" s="169" t="s">
        <v>2555</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849</v>
      </c>
      <c r="B291" s="85" t="s">
        <v>2557</v>
      </c>
      <c r="C291" s="169"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2558</v>
      </c>
      <c r="B292" s="85" t="s">
        <v>2559</v>
      </c>
      <c r="C292" s="169" t="s">
        <v>2558</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2560</v>
      </c>
      <c r="B293" s="85" t="s">
        <v>2561</v>
      </c>
      <c r="C293" s="169" t="s">
        <v>2560</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2562</v>
      </c>
      <c r="B294" s="85" t="s">
        <v>2563</v>
      </c>
      <c r="C294" s="169" t="s">
        <v>2562</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2564</v>
      </c>
      <c r="B295" s="85" t="s">
        <v>2565</v>
      </c>
      <c r="C295" s="169" t="s">
        <v>2564</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2566</v>
      </c>
      <c r="B296" s="85" t="s">
        <v>2567</v>
      </c>
      <c r="C296" s="169"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2568</v>
      </c>
      <c r="B297" s="85" t="s">
        <v>2569</v>
      </c>
      <c r="C297" s="169" t="s">
        <v>2568</v>
      </c>
      <c r="D297" s="170">
        <f>D298</f>
        <v>0</v>
      </c>
      <c r="E297" s="170">
        <f>E298</f>
        <v>0</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2572</v>
      </c>
      <c r="B300" s="85" t="s">
        <v>2573</v>
      </c>
      <c r="C300" s="169" t="s">
        <v>2574</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2572</v>
      </c>
      <c r="B301" s="85" t="s">
        <v>2575</v>
      </c>
      <c r="C301" s="169" t="s">
        <v>2576</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2577</v>
      </c>
      <c r="B302" s="85" t="s">
        <v>2578</v>
      </c>
      <c r="C302" s="169" t="s">
        <v>2579</v>
      </c>
      <c r="D302" s="83">
        <v>1752.35</v>
      </c>
      <c r="E302" s="83">
        <v>78326.12</v>
      </c>
      <c r="F302" s="87">
        <f t="shared" si="10"/>
        <v>4469.776015065484</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2577</v>
      </c>
      <c r="B303" s="85" t="s">
        <v>2580</v>
      </c>
      <c r="C303" s="169" t="s">
        <v>2581</v>
      </c>
      <c r="D303" s="83">
        <v>0</v>
      </c>
      <c r="E303" s="83">
        <v>0</v>
      </c>
      <c r="F303" s="87"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2577</v>
      </c>
      <c r="B304" s="85" t="s">
        <v>2582</v>
      </c>
      <c r="C304" s="169" t="s">
        <v>2583</v>
      </c>
      <c r="D304" s="83">
        <v>1752.35</v>
      </c>
      <c r="E304" s="83">
        <v>78326.12</v>
      </c>
      <c r="F304" s="87">
        <f t="shared" si="10"/>
        <v>4469.776015065484</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2584</v>
      </c>
      <c r="B305" s="85" t="s">
        <v>2585</v>
      </c>
      <c r="C305" s="169" t="s">
        <v>2586</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2584</v>
      </c>
      <c r="B306" s="85" t="s">
        <v>2587</v>
      </c>
      <c r="C306" s="169" t="s">
        <v>2588</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2584</v>
      </c>
      <c r="B307" s="85" t="s">
        <v>2589</v>
      </c>
      <c r="C307" s="169" t="s">
        <v>2590</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2591</v>
      </c>
      <c r="B308" s="85" t="s">
        <v>2592</v>
      </c>
      <c r="C308" s="169" t="s">
        <v>2591</v>
      </c>
      <c r="D308" s="83">
        <v>1753.48</v>
      </c>
      <c r="E308" s="83">
        <v>303.44</v>
      </c>
      <c r="F308" s="87">
        <f t="shared" si="10"/>
        <v>17.305016310422701</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2593</v>
      </c>
      <c r="B309" s="85" t="s">
        <v>2594</v>
      </c>
      <c r="C309" s="169" t="s">
        <v>2593</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2595</v>
      </c>
      <c r="B310" s="85" t="s">
        <v>2596</v>
      </c>
      <c r="C310" s="169" t="s">
        <v>2595</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2597</v>
      </c>
      <c r="B311" s="85" t="s">
        <v>2598</v>
      </c>
      <c r="C311" s="169" t="s">
        <v>2597</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2599</v>
      </c>
      <c r="B312" s="85" t="s">
        <v>2600</v>
      </c>
      <c r="C312" s="169" t="s">
        <v>2599</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2601</v>
      </c>
      <c r="B313" s="85" t="s">
        <v>2602</v>
      </c>
      <c r="C313" s="169" t="s">
        <v>2601</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2603</v>
      </c>
      <c r="B314" s="85" t="s">
        <v>2604</v>
      </c>
      <c r="C314" s="169" t="s">
        <v>2603</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2605</v>
      </c>
      <c r="B315" s="85" t="s">
        <v>2606</v>
      </c>
      <c r="C315" s="169" t="s">
        <v>2605</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2607</v>
      </c>
      <c r="B316" s="85" t="s">
        <v>2608</v>
      </c>
      <c r="C316" s="169" t="s">
        <v>2607</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2609</v>
      </c>
      <c r="B317" s="85" t="s">
        <v>2610</v>
      </c>
      <c r="C317" s="169" t="s">
        <v>2609</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2611</v>
      </c>
      <c r="B318" s="85" t="s">
        <v>2612</v>
      </c>
      <c r="C318" s="169" t="s">
        <v>2611</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2613</v>
      </c>
      <c r="B319" s="85" t="s">
        <v>2614</v>
      </c>
      <c r="C319" s="169" t="s">
        <v>2613</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2615</v>
      </c>
      <c r="B320" s="85" t="s">
        <v>2616</v>
      </c>
      <c r="C320" s="169" t="s">
        <v>2615</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2617</v>
      </c>
      <c r="B321" s="85" t="s">
        <v>2618</v>
      </c>
      <c r="C321" s="169" t="s">
        <v>2617</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2619</v>
      </c>
      <c r="B322" s="85" t="s">
        <v>2620</v>
      </c>
      <c r="C322" s="169" t="s">
        <v>2619</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2621</v>
      </c>
      <c r="B323" s="85" t="s">
        <v>2622</v>
      </c>
      <c r="C323" s="169" t="s">
        <v>2621</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2623</v>
      </c>
      <c r="B324" s="85" t="s">
        <v>2624</v>
      </c>
      <c r="C324" s="169" t="s">
        <v>2623</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2625</v>
      </c>
      <c r="B325" s="85" t="s">
        <v>2626</v>
      </c>
      <c r="C325" s="169" t="s">
        <v>2625</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2627</v>
      </c>
      <c r="B326" s="85" t="s">
        <v>2628</v>
      </c>
      <c r="C326" s="169" t="s">
        <v>2627</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2629</v>
      </c>
      <c r="B327" s="85" t="s">
        <v>2630</v>
      </c>
      <c r="C327" s="169" t="s">
        <v>2629</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2631</v>
      </c>
      <c r="B328" s="85" t="s">
        <v>2632</v>
      </c>
      <c r="C328" s="169" t="s">
        <v>2631</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2633</v>
      </c>
      <c r="B329" s="85" t="s">
        <v>2634</v>
      </c>
      <c r="C329" s="169" t="s">
        <v>2633</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2635</v>
      </c>
      <c r="B330" s="85" t="s">
        <v>2636</v>
      </c>
      <c r="C330" s="169" t="s">
        <v>2635</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2637</v>
      </c>
      <c r="B331" s="85" t="s">
        <v>2638</v>
      </c>
      <c r="C331" s="169" t="s">
        <v>2637</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2639</v>
      </c>
      <c r="B332" s="85" t="s">
        <v>2640</v>
      </c>
      <c r="C332" s="169" t="s">
        <v>2639</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2641</v>
      </c>
      <c r="B333" s="85" t="s">
        <v>2642</v>
      </c>
      <c r="C333" s="169" t="s">
        <v>2641</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2643</v>
      </c>
      <c r="B334" s="85" t="s">
        <v>2644</v>
      </c>
      <c r="C334" s="169" t="s">
        <v>2643</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2645</v>
      </c>
      <c r="B335" s="85" t="s">
        <v>2646</v>
      </c>
      <c r="C335" s="169" t="s">
        <v>2645</v>
      </c>
      <c r="D335" s="83">
        <v>0</v>
      </c>
      <c r="E335" s="83">
        <v>12351.07</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2647</v>
      </c>
      <c r="B336" s="85" t="s">
        <v>2648</v>
      </c>
      <c r="C336" s="169" t="s">
        <v>2649</v>
      </c>
      <c r="D336" s="83">
        <v>59092.15</v>
      </c>
      <c r="E336" s="83">
        <v>0</v>
      </c>
      <c r="F336" s="87">
        <f t="shared" si="11"/>
        <v>0</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2647</v>
      </c>
      <c r="B337" s="85" t="s">
        <v>2650</v>
      </c>
      <c r="C337" s="169" t="s">
        <v>2651</v>
      </c>
      <c r="D337" s="83">
        <v>0</v>
      </c>
      <c r="E337" s="83">
        <v>92227.72</v>
      </c>
      <c r="F337" s="87"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2652</v>
      </c>
      <c r="B338" s="85" t="s">
        <v>2653</v>
      </c>
      <c r="C338" s="169" t="s">
        <v>2654</v>
      </c>
      <c r="D338" s="83">
        <v>0</v>
      </c>
      <c r="E338" s="83">
        <v>252.79</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2652</v>
      </c>
      <c r="B339" s="85" t="s">
        <v>2655</v>
      </c>
      <c r="C339" s="169" t="s">
        <v>2656</v>
      </c>
      <c r="D339" s="83">
        <v>0</v>
      </c>
      <c r="E339" s="83">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2657</v>
      </c>
      <c r="B340" s="85" t="s">
        <v>2658</v>
      </c>
      <c r="C340" s="169" t="s">
        <v>2659</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2657</v>
      </c>
      <c r="B341" s="85" t="s">
        <v>2660</v>
      </c>
      <c r="C341" s="169" t="s">
        <v>2661</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2662</v>
      </c>
      <c r="B342" s="85" t="s">
        <v>2663</v>
      </c>
      <c r="C342" s="169" t="s">
        <v>2664</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2662</v>
      </c>
      <c r="B343" s="85" t="s">
        <v>2665</v>
      </c>
      <c r="C343" s="169" t="s">
        <v>2666</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2667</v>
      </c>
      <c r="B344" s="113" t="s">
        <v>2668</v>
      </c>
      <c r="C344" s="169" t="s">
        <v>2667</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2669</v>
      </c>
      <c r="B345" s="113" t="s">
        <v>2670</v>
      </c>
      <c r="C345" s="169" t="s">
        <v>2669</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2671</v>
      </c>
      <c r="B346" s="113" t="s">
        <v>2672</v>
      </c>
      <c r="C346" s="169" t="s">
        <v>2671</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2673</v>
      </c>
      <c r="B347" s="113" t="s">
        <v>2674</v>
      </c>
      <c r="C347" s="169" t="s">
        <v>2673</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2024</v>
      </c>
      <c r="B348" s="113" t="s">
        <v>2025</v>
      </c>
      <c r="C348" s="169" t="s">
        <v>2024</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2675</v>
      </c>
      <c r="B349" s="113" t="s">
        <v>2676</v>
      </c>
      <c r="C349" s="169" t="s">
        <v>2675</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2677</v>
      </c>
      <c r="B350" s="113" t="s">
        <v>2678</v>
      </c>
      <c r="C350" s="169" t="s">
        <v>2677</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2679</v>
      </c>
      <c r="B351" s="113" t="s">
        <v>2680</v>
      </c>
      <c r="C351" s="169" t="s">
        <v>2679</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2681</v>
      </c>
      <c r="B352" s="113" t="s">
        <v>2682</v>
      </c>
      <c r="C352" s="169" t="s">
        <v>2681</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2683</v>
      </c>
      <c r="B353" s="113" t="s">
        <v>2684</v>
      </c>
      <c r="C353" s="169" t="s">
        <v>2683</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2026</v>
      </c>
      <c r="B354" s="113" t="s">
        <v>2027</v>
      </c>
      <c r="C354" s="169" t="s">
        <v>2026</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2028</v>
      </c>
      <c r="B355" s="113" t="s">
        <v>2029</v>
      </c>
      <c r="C355" s="169" t="s">
        <v>2028</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2030</v>
      </c>
      <c r="B356" s="113" t="s">
        <v>2031</v>
      </c>
      <c r="C356" s="169" t="s">
        <v>2030</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2685</v>
      </c>
      <c r="B357" s="113" t="s">
        <v>2686</v>
      </c>
      <c r="C357" s="169" t="s">
        <v>2685</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2687</v>
      </c>
      <c r="B358" s="113" t="s">
        <v>2688</v>
      </c>
      <c r="C358" s="169" t="s">
        <v>2687</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2035</v>
      </c>
      <c r="B359" s="113" t="s">
        <v>2036</v>
      </c>
      <c r="C359" s="169" t="s">
        <v>2035</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2689</v>
      </c>
      <c r="B360" s="113" t="s">
        <v>2690</v>
      </c>
      <c r="C360" s="169" t="s">
        <v>2689</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2037</v>
      </c>
      <c r="B361" s="113" t="s">
        <v>2038</v>
      </c>
      <c r="C361" s="169" t="s">
        <v>2037</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2691</v>
      </c>
      <c r="B362" s="113" t="s">
        <v>2692</v>
      </c>
      <c r="C362" s="169" t="s">
        <v>2691</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2693</v>
      </c>
      <c r="B363" s="113" t="s">
        <v>2694</v>
      </c>
      <c r="C363" s="169" t="s">
        <v>2693</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2695</v>
      </c>
      <c r="B364" s="113" t="s">
        <v>2696</v>
      </c>
      <c r="C364" s="169" t="s">
        <v>2695</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2697</v>
      </c>
      <c r="B365" s="113" t="s">
        <v>2698</v>
      </c>
      <c r="C365" s="169" t="s">
        <v>2697</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2699</v>
      </c>
      <c r="B366" s="113" t="s">
        <v>2700</v>
      </c>
      <c r="C366" s="169" t="s">
        <v>2699</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2701</v>
      </c>
      <c r="B367" s="113" t="s">
        <v>2702</v>
      </c>
      <c r="C367" s="169" t="s">
        <v>2701</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2703</v>
      </c>
      <c r="B368" s="113" t="s">
        <v>2704</v>
      </c>
      <c r="C368" s="169" t="s">
        <v>2703</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2705</v>
      </c>
      <c r="B369" s="113" t="s">
        <v>2706</v>
      </c>
      <c r="C369" s="169" t="s">
        <v>2705</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2707</v>
      </c>
      <c r="B370" s="113" t="s">
        <v>2708</v>
      </c>
      <c r="C370" s="169" t="s">
        <v>2707</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2709</v>
      </c>
      <c r="B371" s="113" t="s">
        <v>2710</v>
      </c>
      <c r="C371" s="169" t="s">
        <v>2709</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2711</v>
      </c>
      <c r="B372" s="113" t="s">
        <v>2712</v>
      </c>
      <c r="C372" s="169" t="s">
        <v>2711</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2713</v>
      </c>
      <c r="B373" s="113" t="s">
        <v>2714</v>
      </c>
      <c r="C373" s="169" t="s">
        <v>2713</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2715</v>
      </c>
      <c r="B374" s="113" t="s">
        <v>2716</v>
      </c>
      <c r="C374" s="169" t="s">
        <v>2715</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2717</v>
      </c>
      <c r="B375" s="113" t="s">
        <v>2718</v>
      </c>
      <c r="C375" s="169" t="s">
        <v>2717</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2719</v>
      </c>
      <c r="B376" s="113" t="s">
        <v>2720</v>
      </c>
      <c r="C376" s="169" t="s">
        <v>2719</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2721</v>
      </c>
      <c r="B377" s="113" t="s">
        <v>2722</v>
      </c>
      <c r="C377" s="169" t="s">
        <v>2721</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2723</v>
      </c>
      <c r="B378" s="113" t="s">
        <v>2724</v>
      </c>
      <c r="C378" s="169" t="s">
        <v>2723</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2725</v>
      </c>
      <c r="B379" s="113" t="s">
        <v>2726</v>
      </c>
      <c r="C379" s="169" t="s">
        <v>2725</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2727</v>
      </c>
      <c r="B380" s="113" t="s">
        <v>2728</v>
      </c>
      <c r="C380" s="169" t="s">
        <v>2727</v>
      </c>
      <c r="D380" s="83">
        <v>0</v>
      </c>
      <c r="E380" s="83">
        <v>0</v>
      </c>
      <c r="F380" s="87"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2729</v>
      </c>
      <c r="B381" s="85" t="s">
        <v>2730</v>
      </c>
      <c r="C381" s="169" t="s">
        <v>2729</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2731</v>
      </c>
      <c r="B382" s="85" t="s">
        <v>2732</v>
      </c>
      <c r="C382" s="169" t="s">
        <v>2731</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2733</v>
      </c>
      <c r="B383" s="85" t="s">
        <v>2734</v>
      </c>
      <c r="C383" s="169" t="s">
        <v>2733</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2735</v>
      </c>
      <c r="B384" s="85" t="s">
        <v>2736</v>
      </c>
      <c r="C384" s="169" t="s">
        <v>2735</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2737</v>
      </c>
      <c r="B385" s="85" t="s">
        <v>2738</v>
      </c>
      <c r="C385" s="169" t="s">
        <v>2737</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2739</v>
      </c>
      <c r="B386" s="85" t="s">
        <v>2740</v>
      </c>
      <c r="C386" s="169" t="s">
        <v>2739</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2741</v>
      </c>
      <c r="B387" s="113" t="s">
        <v>2742</v>
      </c>
      <c r="C387" s="169" t="s">
        <v>2741</v>
      </c>
      <c r="D387" s="83">
        <v>0</v>
      </c>
      <c r="E387" s="83">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2743</v>
      </c>
      <c r="B388" s="113" t="s">
        <v>2744</v>
      </c>
      <c r="C388" s="169" t="s">
        <v>2743</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2745</v>
      </c>
      <c r="B389" s="113" t="s">
        <v>2746</v>
      </c>
      <c r="C389" s="169" t="s">
        <v>2745</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2747</v>
      </c>
      <c r="B390" s="113" t="s">
        <v>2748</v>
      </c>
      <c r="C390" s="169" t="s">
        <v>2747</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2047</v>
      </c>
      <c r="B6" s="112" t="s">
        <v>2766</v>
      </c>
      <c r="C6" s="202"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2767</v>
      </c>
      <c r="B7" s="107" t="s">
        <v>2768</v>
      </c>
      <c r="C7" s="202" t="s">
        <v>2767</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2769</v>
      </c>
      <c r="B8" s="107" t="s">
        <v>2770</v>
      </c>
      <c r="C8" s="202" t="s">
        <v>2769</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2771</v>
      </c>
      <c r="B9" s="107" t="s">
        <v>2772</v>
      </c>
      <c r="C9" s="202" t="s">
        <v>2771</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2049</v>
      </c>
      <c r="B10" s="107" t="s">
        <v>2773</v>
      </c>
      <c r="C10" s="202"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2774</v>
      </c>
      <c r="B11" s="107" t="s">
        <v>2775</v>
      </c>
      <c r="C11" s="202" t="s">
        <v>2774</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2776</v>
      </c>
      <c r="B12" s="107" t="s">
        <v>2777</v>
      </c>
      <c r="C12" s="202" t="s">
        <v>2776</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2778</v>
      </c>
      <c r="B13" s="107" t="s">
        <v>2779</v>
      </c>
      <c r="C13" s="202"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2780</v>
      </c>
      <c r="B14" s="107" t="s">
        <v>2781</v>
      </c>
      <c r="C14" s="202" t="s">
        <v>2780</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2782</v>
      </c>
      <c r="B15" s="107" t="s">
        <v>2783</v>
      </c>
      <c r="C15" s="202" t="s">
        <v>2782</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2784</v>
      </c>
      <c r="B16" s="107" t="s">
        <v>2785</v>
      </c>
      <c r="C16" s="202" t="s">
        <v>2784</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2786</v>
      </c>
      <c r="B17" s="107" t="s">
        <v>2787</v>
      </c>
      <c r="C17" s="202" t="s">
        <v>2786</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2788</v>
      </c>
      <c r="B18" s="107" t="s">
        <v>2789</v>
      </c>
      <c r="C18" s="202" t="s">
        <v>2788</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2790</v>
      </c>
      <c r="B19" s="107" t="s">
        <v>2791</v>
      </c>
      <c r="C19" s="202" t="s">
        <v>2790</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2792</v>
      </c>
      <c r="B20" s="107" t="s">
        <v>2793</v>
      </c>
      <c r="C20" s="202" t="s">
        <v>2792</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2794</v>
      </c>
      <c r="B21" s="107" t="s">
        <v>2795</v>
      </c>
      <c r="C21" s="202" t="s">
        <v>2794</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2053</v>
      </c>
      <c r="B22" s="107" t="s">
        <v>2796</v>
      </c>
      <c r="C22" s="202"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2797</v>
      </c>
      <c r="B23" s="107" t="s">
        <v>2798</v>
      </c>
      <c r="C23" s="202" t="s">
        <v>2797</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2799</v>
      </c>
      <c r="B24" s="107" t="s">
        <v>2800</v>
      </c>
      <c r="C24" s="202" t="s">
        <v>2799</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2801</v>
      </c>
      <c r="B25" s="107" t="s">
        <v>2802</v>
      </c>
      <c r="C25" s="202" t="s">
        <v>2801</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2803</v>
      </c>
      <c r="B26" s="107" t="s">
        <v>2804</v>
      </c>
      <c r="C26" s="202" t="s">
        <v>2803</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2805</v>
      </c>
      <c r="B27" s="107" t="s">
        <v>2806</v>
      </c>
      <c r="C27" s="202" t="s">
        <v>2805</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2108</v>
      </c>
      <c r="B28" s="107" t="s">
        <v>2807</v>
      </c>
      <c r="C28" s="202"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2808</v>
      </c>
      <c r="B29" s="107" t="s">
        <v>2809</v>
      </c>
      <c r="C29" s="202" t="s">
        <v>2808</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2810</v>
      </c>
      <c r="B30" s="107" t="s">
        <v>2811</v>
      </c>
      <c r="C30" s="202" t="s">
        <v>2810</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2812</v>
      </c>
      <c r="B31" s="107" t="s">
        <v>2813</v>
      </c>
      <c r="C31" s="202" t="s">
        <v>2812</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2814</v>
      </c>
      <c r="B32" s="107" t="s">
        <v>2815</v>
      </c>
      <c r="C32" s="202" t="s">
        <v>2814</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2816</v>
      </c>
      <c r="B33" s="107" t="s">
        <v>2817</v>
      </c>
      <c r="C33" s="202" t="s">
        <v>2816</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2818</v>
      </c>
      <c r="B34" s="107" t="s">
        <v>2819</v>
      </c>
      <c r="C34" s="202" t="s">
        <v>2818</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2110</v>
      </c>
      <c r="B35" s="107" t="s">
        <v>2820</v>
      </c>
      <c r="C35" s="202"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2112</v>
      </c>
      <c r="B36" s="107" t="s">
        <v>2821</v>
      </c>
      <c r="C36" s="202"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2822</v>
      </c>
      <c r="B37" s="107" t="s">
        <v>2823</v>
      </c>
      <c r="C37" s="202" t="s">
        <v>2822</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2824</v>
      </c>
      <c r="B38" s="107" t="s">
        <v>2825</v>
      </c>
      <c r="C38" s="202" t="s">
        <v>2824</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2114</v>
      </c>
      <c r="B39" s="107" t="s">
        <v>2826</v>
      </c>
      <c r="C39" s="202"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2827</v>
      </c>
      <c r="B40" s="107" t="s">
        <v>2828</v>
      </c>
      <c r="C40" s="202" t="s">
        <v>2827</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2829</v>
      </c>
      <c r="B41" s="107" t="s">
        <v>2830</v>
      </c>
      <c r="C41" s="202" t="s">
        <v>2829</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2831</v>
      </c>
      <c r="B42" s="107" t="s">
        <v>2832</v>
      </c>
      <c r="C42" s="202" t="s">
        <v>2831</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2833</v>
      </c>
      <c r="B43" s="107" t="s">
        <v>2834</v>
      </c>
      <c r="C43" s="202"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2835</v>
      </c>
      <c r="B44" s="107" t="s">
        <v>2836</v>
      </c>
      <c r="C44" s="202" t="s">
        <v>2835</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2837</v>
      </c>
      <c r="B45" s="107" t="s">
        <v>2838</v>
      </c>
      <c r="C45" s="202" t="s">
        <v>2837</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2839</v>
      </c>
      <c r="B46" s="107" t="s">
        <v>2840</v>
      </c>
      <c r="C46" s="202" t="s">
        <v>2839</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2841</v>
      </c>
      <c r="B47" s="107" t="s">
        <v>2842</v>
      </c>
      <c r="C47" s="202" t="s">
        <v>2841</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2843</v>
      </c>
      <c r="B48" s="107" t="s">
        <v>2844</v>
      </c>
      <c r="C48" s="202" t="s">
        <v>2843</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2845</v>
      </c>
      <c r="B49" s="107" t="s">
        <v>2846</v>
      </c>
      <c r="C49" s="202" t="s">
        <v>2845</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2847</v>
      </c>
      <c r="B50" s="107" t="s">
        <v>2848</v>
      </c>
      <c r="C50" s="202"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2849</v>
      </c>
      <c r="B51" s="107" t="s">
        <v>2850</v>
      </c>
      <c r="C51" s="202" t="s">
        <v>2849</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2851</v>
      </c>
      <c r="B52" s="107" t="s">
        <v>2852</v>
      </c>
      <c r="C52" s="202" t="s">
        <v>2851</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2853</v>
      </c>
      <c r="B53" s="107" t="s">
        <v>2854</v>
      </c>
      <c r="C53" s="202" t="s">
        <v>2853</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2855</v>
      </c>
      <c r="B54" s="107" t="s">
        <v>2856</v>
      </c>
      <c r="C54" s="202"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2857</v>
      </c>
      <c r="B55" s="107" t="s">
        <v>2858</v>
      </c>
      <c r="C55" s="202" t="s">
        <v>2857</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2859</v>
      </c>
      <c r="B56" s="107" t="s">
        <v>2860</v>
      </c>
      <c r="C56" s="202" t="s">
        <v>2859</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2861</v>
      </c>
      <c r="B57" s="107" t="s">
        <v>2862</v>
      </c>
      <c r="C57" s="202" t="s">
        <v>2861</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2863</v>
      </c>
      <c r="B58" s="107" t="s">
        <v>2864</v>
      </c>
      <c r="C58" s="202" t="s">
        <v>2863</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2865</v>
      </c>
      <c r="B59" s="107" t="s">
        <v>2866</v>
      </c>
      <c r="C59" s="202" t="s">
        <v>2865</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2867</v>
      </c>
      <c r="B60" s="107" t="s">
        <v>2868</v>
      </c>
      <c r="C60" s="202" t="s">
        <v>2867</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2869</v>
      </c>
      <c r="B61" s="107" t="s">
        <v>2870</v>
      </c>
      <c r="C61" s="202"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2871</v>
      </c>
      <c r="B62" s="107" t="s">
        <v>2872</v>
      </c>
      <c r="C62" s="202" t="s">
        <v>2871</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2873</v>
      </c>
      <c r="B63" s="107" t="s">
        <v>2874</v>
      </c>
      <c r="C63" s="202" t="s">
        <v>2873</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2875</v>
      </c>
      <c r="B64" s="107" t="s">
        <v>2876</v>
      </c>
      <c r="C64" s="202" t="s">
        <v>2875</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2877</v>
      </c>
      <c r="B65" s="107" t="s">
        <v>2878</v>
      </c>
      <c r="C65" s="202" t="s">
        <v>2877</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2879</v>
      </c>
      <c r="B66" s="107" t="s">
        <v>2880</v>
      </c>
      <c r="C66" s="202"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2881</v>
      </c>
      <c r="B67" s="107" t="s">
        <v>2882</v>
      </c>
      <c r="C67" s="202" t="s">
        <v>2881</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2883</v>
      </c>
      <c r="B68" s="107" t="s">
        <v>2884</v>
      </c>
      <c r="C68" s="202" t="s">
        <v>2883</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2885</v>
      </c>
      <c r="B69" s="107" t="s">
        <v>2886</v>
      </c>
      <c r="C69" s="202" t="s">
        <v>2885</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2887</v>
      </c>
      <c r="B70" s="107" t="s">
        <v>2888</v>
      </c>
      <c r="C70" s="202" t="s">
        <v>2887</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2889</v>
      </c>
      <c r="B71" s="107" t="s">
        <v>2890</v>
      </c>
      <c r="C71" s="202" t="s">
        <v>2889</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2891</v>
      </c>
      <c r="B72" s="107" t="s">
        <v>2892</v>
      </c>
      <c r="C72" s="202" t="s">
        <v>2891</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2893</v>
      </c>
      <c r="B73" s="107" t="s">
        <v>2894</v>
      </c>
      <c r="C73" s="202" t="s">
        <v>2893</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2116</v>
      </c>
      <c r="B74" s="107" t="s">
        <v>2895</v>
      </c>
      <c r="C74" s="202" t="s">
        <v>2116</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2118</v>
      </c>
      <c r="B75" s="107" t="s">
        <v>2896</v>
      </c>
      <c r="C75" s="202"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2120</v>
      </c>
      <c r="B76" s="107" t="s">
        <v>2897</v>
      </c>
      <c r="C76" s="202" t="s">
        <v>2120</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2122</v>
      </c>
      <c r="B77" s="107" t="s">
        <v>2898</v>
      </c>
      <c r="C77" s="202" t="s">
        <v>2122</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2124</v>
      </c>
      <c r="B78" s="107" t="s">
        <v>2899</v>
      </c>
      <c r="C78" s="202" t="s">
        <v>2124</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2126</v>
      </c>
      <c r="B79" s="107" t="s">
        <v>2900</v>
      </c>
      <c r="C79" s="202" t="s">
        <v>2126</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2128</v>
      </c>
      <c r="B80" s="107" t="s">
        <v>2901</v>
      </c>
      <c r="C80" s="202" t="s">
        <v>2128</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2130</v>
      </c>
      <c r="B81" s="107" t="s">
        <v>2902</v>
      </c>
      <c r="C81" s="202" t="s">
        <v>2130</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2132</v>
      </c>
      <c r="B82" s="107" t="s">
        <v>2903</v>
      </c>
      <c r="C82" s="202"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2134</v>
      </c>
      <c r="B83" s="107" t="s">
        <v>2904</v>
      </c>
      <c r="C83" s="202" t="s">
        <v>2134</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2136</v>
      </c>
      <c r="B84" s="107" t="s">
        <v>2905</v>
      </c>
      <c r="C84" s="202" t="s">
        <v>2136</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2138</v>
      </c>
      <c r="B85" s="107" t="s">
        <v>2906</v>
      </c>
      <c r="C85" s="202" t="s">
        <v>2138</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2140</v>
      </c>
      <c r="B86" s="107" t="s">
        <v>2907</v>
      </c>
      <c r="C86" s="202" t="s">
        <v>2140</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2142</v>
      </c>
      <c r="B87" s="107" t="s">
        <v>2908</v>
      </c>
      <c r="C87" s="202" t="s">
        <v>2142</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2909</v>
      </c>
      <c r="B88" s="107" t="s">
        <v>2910</v>
      </c>
      <c r="C88" s="202" t="s">
        <v>2909</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2911</v>
      </c>
      <c r="B89" s="107" t="s">
        <v>2912</v>
      </c>
      <c r="C89" s="202"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2913</v>
      </c>
      <c r="B90" s="107" t="s">
        <v>2914</v>
      </c>
      <c r="C90" s="202"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2915</v>
      </c>
      <c r="B91" s="107" t="s">
        <v>1678</v>
      </c>
      <c r="C91" s="202" t="s">
        <v>2915</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2916</v>
      </c>
      <c r="B92" s="107" t="s">
        <v>2917</v>
      </c>
      <c r="C92" s="202" t="s">
        <v>2916</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2918</v>
      </c>
      <c r="B93" s="107" t="s">
        <v>2919</v>
      </c>
      <c r="C93" s="202" t="s">
        <v>2918</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2920</v>
      </c>
      <c r="B94" s="107" t="s">
        <v>2921</v>
      </c>
      <c r="C94" s="202"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2922</v>
      </c>
      <c r="B95" s="107" t="s">
        <v>2923</v>
      </c>
      <c r="C95" s="202" t="s">
        <v>2922</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2924</v>
      </c>
      <c r="B96" s="107" t="s">
        <v>2925</v>
      </c>
      <c r="C96" s="202" t="s">
        <v>2924</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2926</v>
      </c>
      <c r="B97" s="107" t="s">
        <v>2927</v>
      </c>
      <c r="C97" s="202" t="s">
        <v>2926</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2928</v>
      </c>
      <c r="B98" s="107" t="s">
        <v>2929</v>
      </c>
      <c r="C98" s="202" t="s">
        <v>2928</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2930</v>
      </c>
      <c r="B99" s="107" t="s">
        <v>2931</v>
      </c>
      <c r="C99" s="202"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2932</v>
      </c>
      <c r="B100" s="107" t="s">
        <v>2933</v>
      </c>
      <c r="C100" s="202" t="s">
        <v>2932</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2934</v>
      </c>
      <c r="B101" s="107" t="s">
        <v>2935</v>
      </c>
      <c r="C101" s="202" t="s">
        <v>2934</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2936</v>
      </c>
      <c r="B102" s="107" t="s">
        <v>2937</v>
      </c>
      <c r="C102" s="202" t="s">
        <v>2936</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2938</v>
      </c>
      <c r="B103" s="107" t="s">
        <v>2939</v>
      </c>
      <c r="C103" s="202" t="s">
        <v>2938</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2940</v>
      </c>
      <c r="B104" s="107" t="s">
        <v>2941</v>
      </c>
      <c r="C104" s="202" t="s">
        <v>2940</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2942</v>
      </c>
      <c r="B105" s="107" t="s">
        <v>2943</v>
      </c>
      <c r="C105" s="202" t="s">
        <v>2942</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2944</v>
      </c>
      <c r="B106" s="107" t="s">
        <v>2945</v>
      </c>
      <c r="C106" s="202" t="s">
        <v>2944</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2946</v>
      </c>
      <c r="B107" s="107" t="s">
        <v>2947</v>
      </c>
      <c r="C107" s="202"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2948</v>
      </c>
      <c r="B108" s="107" t="s">
        <v>2949</v>
      </c>
      <c r="C108" s="202" t="s">
        <v>2948</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2950</v>
      </c>
      <c r="B109" s="107" t="s">
        <v>2951</v>
      </c>
      <c r="C109" s="202" t="s">
        <v>2950</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2952</v>
      </c>
      <c r="B110" s="107" t="s">
        <v>2953</v>
      </c>
      <c r="C110" s="202" t="s">
        <v>2952</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2954</v>
      </c>
      <c r="B111" s="107" t="s">
        <v>2955</v>
      </c>
      <c r="C111" s="202" t="s">
        <v>2954</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2956</v>
      </c>
      <c r="B112" s="107" t="s">
        <v>2957</v>
      </c>
      <c r="C112" s="202" t="s">
        <v>2956</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2958</v>
      </c>
      <c r="B113" s="107" t="s">
        <v>2959</v>
      </c>
      <c r="C113" s="202" t="s">
        <v>2958</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2960</v>
      </c>
      <c r="B114" s="107" t="s">
        <v>2961</v>
      </c>
      <c r="C114" s="202" t="s">
        <v>2960</v>
      </c>
      <c r="D114" s="109">
        <f>D115+D118+D121+D122+SUM(D125:D128)</f>
        <v>825061.08</v>
      </c>
      <c r="E114" s="109">
        <f>E115+E118+E121+E122+SUM(E125:E128)</f>
        <v>1009987.26</v>
      </c>
      <c r="F114" s="110">
        <f t="shared" si="3"/>
        <v>122.4136351214143</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2962</v>
      </c>
      <c r="B115" s="107" t="s">
        <v>2963</v>
      </c>
      <c r="C115" s="202" t="s">
        <v>2962</v>
      </c>
      <c r="D115" s="109">
        <f>SUM(D116:D117)</f>
        <v>825061.08</v>
      </c>
      <c r="E115" s="109">
        <f>SUM(E116:E117)</f>
        <v>920283.56</v>
      </c>
      <c r="F115" s="110">
        <f t="shared" si="3"/>
        <v>111.54126431463717</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2964</v>
      </c>
      <c r="B116" s="107" t="s">
        <v>2965</v>
      </c>
      <c r="C116" s="202" t="s">
        <v>2964</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2966</v>
      </c>
      <c r="B117" s="107" t="s">
        <v>2967</v>
      </c>
      <c r="C117" s="202" t="s">
        <v>2966</v>
      </c>
      <c r="D117" s="111">
        <v>825061.08</v>
      </c>
      <c r="E117" s="111">
        <v>920283.56</v>
      </c>
      <c r="F117" s="110">
        <f t="shared" si="3"/>
        <v>111.54126431463717</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2968</v>
      </c>
      <c r="B118" s="107" t="s">
        <v>2969</v>
      </c>
      <c r="C118" s="202"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2970</v>
      </c>
      <c r="B119" s="107" t="s">
        <v>2971</v>
      </c>
      <c r="C119" s="202" t="s">
        <v>2970</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2972</v>
      </c>
      <c r="B120" s="107" t="s">
        <v>2973</v>
      </c>
      <c r="C120" s="202" t="s">
        <v>2972</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2974</v>
      </c>
      <c r="B121" s="107" t="s">
        <v>2975</v>
      </c>
      <c r="C121" s="202" t="s">
        <v>2974</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2976</v>
      </c>
      <c r="B122" s="107" t="s">
        <v>2977</v>
      </c>
      <c r="C122" s="202"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2978</v>
      </c>
      <c r="B123" s="107" t="s">
        <v>2979</v>
      </c>
      <c r="C123" s="202" t="s">
        <v>2978</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2980</v>
      </c>
      <c r="B124" s="107" t="s">
        <v>2981</v>
      </c>
      <c r="C124" s="202" t="s">
        <v>2980</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2982</v>
      </c>
      <c r="B125" s="107" t="s">
        <v>2983</v>
      </c>
      <c r="C125" s="202" t="s">
        <v>2982</v>
      </c>
      <c r="D125" s="111">
        <v>0</v>
      </c>
      <c r="E125" s="111">
        <v>68124.14</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2984</v>
      </c>
      <c r="B126" s="107" t="s">
        <v>2985</v>
      </c>
      <c r="C126" s="202" t="s">
        <v>2984</v>
      </c>
      <c r="D126" s="111">
        <v>0</v>
      </c>
      <c r="E126" s="111">
        <v>21579.56</v>
      </c>
      <c r="F126" s="110"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2986</v>
      </c>
      <c r="B127" s="107" t="s">
        <v>2987</v>
      </c>
      <c r="C127" s="202" t="s">
        <v>2986</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2988</v>
      </c>
      <c r="B128" s="107" t="s">
        <v>2989</v>
      </c>
      <c r="C128" s="202" t="s">
        <v>2988</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2990</v>
      </c>
      <c r="B129" s="107" t="s">
        <v>2991</v>
      </c>
      <c r="C129" s="202"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2992</v>
      </c>
      <c r="B130" s="107" t="s">
        <v>2993</v>
      </c>
      <c r="C130" s="202"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2994</v>
      </c>
      <c r="B131" s="107" t="s">
        <v>2995</v>
      </c>
      <c r="C131" s="202" t="s">
        <v>2994</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2996</v>
      </c>
      <c r="B132" s="107" t="s">
        <v>2997</v>
      </c>
      <c r="C132" s="202" t="s">
        <v>2996</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2998</v>
      </c>
      <c r="B133" s="107" t="s">
        <v>2999</v>
      </c>
      <c r="C133" s="202" t="s">
        <v>2998</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3000</v>
      </c>
      <c r="B134" s="107" t="s">
        <v>3001</v>
      </c>
      <c r="C134" s="202" t="s">
        <v>3000</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3002</v>
      </c>
      <c r="B135" s="107" t="s">
        <v>3003</v>
      </c>
      <c r="C135" s="202" t="s">
        <v>3002</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3004</v>
      </c>
      <c r="B136" s="107" t="s">
        <v>3005</v>
      </c>
      <c r="C136" s="202" t="s">
        <v>3004</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3006</v>
      </c>
      <c r="B137" s="107" t="s">
        <v>1705</v>
      </c>
      <c r="C137" s="202" t="s">
        <v>3006</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3007</v>
      </c>
      <c r="B138" s="112" t="s">
        <v>3008</v>
      </c>
      <c r="C138" s="202" t="s">
        <v>3007</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3009</v>
      </c>
      <c r="B139" s="107" t="s">
        <v>3010</v>
      </c>
      <c r="C139" s="202" t="s">
        <v>3009</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3011</v>
      </c>
      <c r="B140" s="107" t="s">
        <v>3012</v>
      </c>
      <c r="C140" s="202" t="s">
        <v>3011</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825061.08</v>
      </c>
      <c r="E141" s="123">
        <f>E5+E22+E28+E35+E75+E82+E89+E107+E114+E129</f>
        <v>1009987.26</v>
      </c>
      <c r="F141" s="119">
        <f t="shared" si="4"/>
        <v>122.4136351214143</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39" sqref="I39 I39"/>
    </sheetView>
  </sheetViews>
  <sheetFormatPr defaultColWidth="31.5703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3015</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197"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0">
        <f>D6+D22</f>
        <v>0</v>
      </c>
      <c r="E5" s="217">
        <f>E6+E22</f>
        <v>15345.2</v>
      </c>
      <c r="F5" s="207"/>
      <c r="G5" s="207"/>
      <c r="H5" s="207"/>
      <c r="I5" s="207"/>
      <c r="J5" s="207"/>
      <c r="K5" s="207"/>
      <c r="L5" s="207"/>
      <c r="M5" s="207"/>
      <c r="N5" s="207"/>
      <c r="O5" s="207"/>
      <c r="P5" s="207"/>
      <c r="Q5" s="207"/>
      <c r="R5" s="207"/>
      <c r="S5" s="207"/>
      <c r="T5" s="207"/>
      <c r="U5" s="207"/>
    </row>
    <row r="6" spans="1:24" ht="13.5" customHeight="1" x14ac:dyDescent="0.2">
      <c r="A6" s="208" t="s">
        <v>3018</v>
      </c>
      <c r="B6" s="209" t="s">
        <v>3019</v>
      </c>
      <c r="C6" s="169" t="s">
        <v>3018</v>
      </c>
      <c r="D6" s="109">
        <f>D7+D14</f>
        <v>0</v>
      </c>
      <c r="E6" s="210">
        <f>E7+E14</f>
        <v>0</v>
      </c>
      <c r="F6" s="207"/>
      <c r="G6" s="207"/>
      <c r="H6" s="207"/>
      <c r="I6" s="207"/>
      <c r="J6" s="207"/>
      <c r="K6" s="207"/>
      <c r="L6" s="207"/>
      <c r="M6" s="207"/>
      <c r="N6" s="207"/>
      <c r="O6" s="207"/>
      <c r="P6" s="207"/>
      <c r="Q6" s="207"/>
      <c r="R6" s="207"/>
      <c r="S6" s="207"/>
      <c r="T6" s="207"/>
      <c r="U6" s="207"/>
    </row>
    <row r="7" spans="1:24" ht="12.75" customHeight="1" x14ac:dyDescent="0.2">
      <c r="A7" s="208"/>
      <c r="B7" s="209" t="s">
        <v>3020</v>
      </c>
      <c r="C7" s="169" t="s">
        <v>3021</v>
      </c>
      <c r="D7" s="109">
        <f>SUM(D8:D13)</f>
        <v>0</v>
      </c>
      <c r="E7" s="210">
        <f>SUM(E8:E13)</f>
        <v>0</v>
      </c>
      <c r="F7" s="207"/>
      <c r="G7" s="207"/>
      <c r="H7" s="207"/>
      <c r="I7" s="207"/>
      <c r="J7" s="207"/>
      <c r="K7" s="207"/>
      <c r="L7" s="207"/>
      <c r="M7" s="207"/>
      <c r="N7" s="207"/>
      <c r="O7" s="207"/>
      <c r="P7" s="207"/>
      <c r="Q7" s="207"/>
      <c r="R7" s="207"/>
      <c r="S7" s="207"/>
      <c r="T7" s="207"/>
      <c r="U7" s="207"/>
    </row>
    <row r="8" spans="1:24" ht="13.5" customHeight="1" x14ac:dyDescent="0.2">
      <c r="A8" s="208"/>
      <c r="B8" s="209" t="s">
        <v>3022</v>
      </c>
      <c r="C8" s="169" t="s">
        <v>3023</v>
      </c>
      <c r="D8" s="111">
        <v>0</v>
      </c>
      <c r="E8" s="218">
        <v>0</v>
      </c>
      <c r="F8" s="207"/>
      <c r="G8" s="207"/>
      <c r="H8" s="207"/>
      <c r="I8" s="207"/>
      <c r="J8" s="207"/>
      <c r="K8" s="207"/>
      <c r="L8" s="207"/>
      <c r="M8" s="207"/>
      <c r="N8" s="207"/>
      <c r="O8" s="207"/>
      <c r="P8" s="207"/>
      <c r="Q8" s="207"/>
      <c r="R8" s="207"/>
      <c r="S8" s="207"/>
      <c r="T8" s="207"/>
      <c r="U8" s="207"/>
    </row>
    <row r="9" spans="1:24" ht="13.5" customHeight="1" x14ac:dyDescent="0.2">
      <c r="A9" s="208"/>
      <c r="B9" s="209" t="s">
        <v>3024</v>
      </c>
      <c r="C9" s="169" t="s">
        <v>3025</v>
      </c>
      <c r="D9" s="111">
        <v>0</v>
      </c>
      <c r="E9" s="218">
        <v>0</v>
      </c>
      <c r="F9" s="207"/>
      <c r="G9" s="207"/>
      <c r="H9" s="207"/>
      <c r="I9" s="207"/>
      <c r="J9" s="207"/>
      <c r="K9" s="207"/>
      <c r="L9" s="207"/>
      <c r="M9" s="207"/>
      <c r="N9" s="207"/>
      <c r="O9" s="207"/>
      <c r="P9" s="207"/>
      <c r="Q9" s="207"/>
      <c r="R9" s="207"/>
      <c r="S9" s="207"/>
      <c r="T9" s="207"/>
      <c r="U9" s="207"/>
    </row>
    <row r="10" spans="1:24" ht="13.5" customHeight="1" x14ac:dyDescent="0.2">
      <c r="A10" s="208"/>
      <c r="B10" s="209" t="s">
        <v>2109</v>
      </c>
      <c r="C10" s="169" t="s">
        <v>3026</v>
      </c>
      <c r="D10" s="111">
        <v>0</v>
      </c>
      <c r="E10" s="218">
        <v>0</v>
      </c>
      <c r="F10" s="207"/>
      <c r="G10" s="207"/>
      <c r="H10" s="207"/>
      <c r="I10" s="207"/>
      <c r="J10" s="207"/>
      <c r="K10" s="207"/>
      <c r="L10" s="207"/>
      <c r="M10" s="207"/>
      <c r="N10" s="207"/>
      <c r="O10" s="207"/>
      <c r="P10" s="207"/>
      <c r="Q10" s="207"/>
      <c r="R10" s="207"/>
      <c r="S10" s="207"/>
      <c r="T10" s="207"/>
      <c r="U10" s="207"/>
    </row>
    <row r="11" spans="1:24" ht="13.5" customHeight="1" x14ac:dyDescent="0.2">
      <c r="A11" s="208"/>
      <c r="B11" s="209" t="s">
        <v>402</v>
      </c>
      <c r="C11" s="169" t="s">
        <v>3027</v>
      </c>
      <c r="D11" s="83">
        <v>0</v>
      </c>
      <c r="E11" s="140">
        <v>0</v>
      </c>
      <c r="F11" s="207"/>
      <c r="G11" s="207"/>
      <c r="H11" s="207"/>
      <c r="I11" s="207"/>
      <c r="J11" s="207"/>
      <c r="K11" s="207"/>
      <c r="L11" s="207"/>
      <c r="M11" s="207"/>
      <c r="N11" s="207"/>
      <c r="O11" s="207"/>
      <c r="P11" s="207"/>
      <c r="Q11" s="207"/>
      <c r="R11" s="207"/>
      <c r="S11" s="207"/>
      <c r="T11" s="207"/>
      <c r="U11" s="207"/>
    </row>
    <row r="12" spans="1:24" ht="13.5" customHeight="1" x14ac:dyDescent="0.2">
      <c r="A12" s="208"/>
      <c r="B12" s="209" t="s">
        <v>3028</v>
      </c>
      <c r="C12" s="169" t="s">
        <v>3029</v>
      </c>
      <c r="D12" s="111">
        <v>0</v>
      </c>
      <c r="E12" s="218">
        <v>0</v>
      </c>
      <c r="F12" s="207"/>
      <c r="G12" s="207"/>
      <c r="H12" s="207"/>
      <c r="I12" s="207"/>
      <c r="J12" s="207"/>
      <c r="K12" s="207"/>
      <c r="L12" s="207"/>
      <c r="M12" s="207"/>
      <c r="N12" s="207"/>
      <c r="O12" s="207"/>
      <c r="P12" s="207"/>
      <c r="Q12" s="207"/>
      <c r="R12" s="207"/>
      <c r="S12" s="207"/>
      <c r="T12" s="207"/>
      <c r="U12" s="207"/>
    </row>
    <row r="13" spans="1:24" ht="13.5" customHeight="1" x14ac:dyDescent="0.2">
      <c r="A13" s="208"/>
      <c r="B13" s="209" t="s">
        <v>3030</v>
      </c>
      <c r="C13" s="169" t="s">
        <v>3031</v>
      </c>
      <c r="D13" s="111">
        <v>0</v>
      </c>
      <c r="E13" s="218">
        <v>0</v>
      </c>
      <c r="F13" s="207"/>
      <c r="G13" s="207"/>
      <c r="H13" s="207"/>
      <c r="I13" s="207"/>
      <c r="J13" s="207"/>
      <c r="K13" s="207"/>
      <c r="L13" s="207"/>
      <c r="M13" s="207"/>
      <c r="N13" s="207"/>
      <c r="O13" s="207"/>
      <c r="P13" s="207"/>
      <c r="Q13" s="207"/>
      <c r="R13" s="207"/>
      <c r="S13" s="207"/>
      <c r="T13" s="207"/>
      <c r="U13" s="207"/>
    </row>
    <row r="14" spans="1:24" ht="12.75" customHeight="1" x14ac:dyDescent="0.2">
      <c r="A14" s="208"/>
      <c r="B14" s="209" t="s">
        <v>3032</v>
      </c>
      <c r="C14" s="169" t="s">
        <v>3033</v>
      </c>
      <c r="D14" s="109">
        <f>SUM(D15:D21)</f>
        <v>0</v>
      </c>
      <c r="E14" s="109">
        <f>SUM(E15:E21)</f>
        <v>0</v>
      </c>
      <c r="F14" s="207"/>
      <c r="G14" s="207"/>
      <c r="H14" s="207"/>
      <c r="I14" s="207"/>
      <c r="J14" s="207"/>
      <c r="K14" s="207"/>
      <c r="L14" s="207"/>
      <c r="M14" s="207"/>
      <c r="N14" s="207"/>
      <c r="O14" s="207"/>
      <c r="P14" s="207"/>
      <c r="Q14" s="207"/>
      <c r="R14" s="207"/>
      <c r="S14" s="207"/>
      <c r="T14" s="207"/>
      <c r="U14" s="207"/>
    </row>
    <row r="15" spans="1:24" ht="13.5" customHeight="1" x14ac:dyDescent="0.2">
      <c r="A15" s="208"/>
      <c r="B15" s="209" t="s">
        <v>3034</v>
      </c>
      <c r="C15" s="169" t="s">
        <v>3035</v>
      </c>
      <c r="D15" s="111">
        <v>0</v>
      </c>
      <c r="E15" s="218">
        <v>0</v>
      </c>
      <c r="F15" s="207"/>
      <c r="G15" s="207"/>
      <c r="H15" s="207"/>
      <c r="I15" s="207"/>
      <c r="J15" s="207"/>
      <c r="K15" s="207"/>
      <c r="L15" s="207"/>
      <c r="M15" s="207"/>
      <c r="N15" s="207"/>
      <c r="O15" s="207"/>
      <c r="P15" s="207"/>
      <c r="Q15" s="207"/>
      <c r="R15" s="207"/>
      <c r="S15" s="207"/>
      <c r="T15" s="207"/>
      <c r="U15" s="207"/>
    </row>
    <row r="16" spans="1:24" ht="24" customHeight="1" x14ac:dyDescent="0.2">
      <c r="A16" s="208"/>
      <c r="B16" s="209" t="s">
        <v>3036</v>
      </c>
      <c r="C16" s="169" t="s">
        <v>3037</v>
      </c>
      <c r="D16" s="83">
        <v>0</v>
      </c>
      <c r="E16" s="140">
        <v>0</v>
      </c>
      <c r="F16" s="207"/>
      <c r="G16" s="207"/>
      <c r="H16" s="207"/>
      <c r="I16" s="207"/>
      <c r="J16" s="207"/>
      <c r="K16" s="207"/>
      <c r="L16" s="207"/>
      <c r="M16" s="207"/>
      <c r="N16" s="207"/>
      <c r="O16" s="207"/>
      <c r="P16" s="207"/>
      <c r="Q16" s="207"/>
      <c r="R16" s="207"/>
      <c r="S16" s="207"/>
      <c r="T16" s="207"/>
      <c r="U16" s="207"/>
    </row>
    <row r="17" spans="1:21" ht="13.5" customHeight="1" x14ac:dyDescent="0.2">
      <c r="A17" s="208"/>
      <c r="B17" s="209" t="s">
        <v>3038</v>
      </c>
      <c r="C17" s="169" t="s">
        <v>3039</v>
      </c>
      <c r="D17" s="83">
        <v>0</v>
      </c>
      <c r="E17" s="140">
        <v>0</v>
      </c>
      <c r="F17" s="207"/>
      <c r="G17" s="207"/>
      <c r="H17" s="207"/>
      <c r="I17" s="207"/>
      <c r="J17" s="207"/>
      <c r="K17" s="207"/>
      <c r="L17" s="207"/>
      <c r="M17" s="207"/>
      <c r="N17" s="207"/>
      <c r="O17" s="207"/>
      <c r="P17" s="207"/>
      <c r="Q17" s="207"/>
      <c r="R17" s="207"/>
      <c r="S17" s="207"/>
      <c r="T17" s="207"/>
      <c r="U17" s="207"/>
    </row>
    <row r="18" spans="1:21" ht="13.5" customHeight="1" x14ac:dyDescent="0.2">
      <c r="A18" s="208"/>
      <c r="B18" s="209" t="s">
        <v>3040</v>
      </c>
      <c r="C18" s="169" t="s">
        <v>3041</v>
      </c>
      <c r="D18" s="83">
        <v>0</v>
      </c>
      <c r="E18" s="140">
        <v>0</v>
      </c>
      <c r="F18" s="207"/>
      <c r="G18" s="207"/>
      <c r="H18" s="207"/>
      <c r="I18" s="207"/>
      <c r="J18" s="207"/>
      <c r="K18" s="207"/>
      <c r="L18" s="207"/>
      <c r="M18" s="207"/>
      <c r="N18" s="207"/>
      <c r="O18" s="207"/>
      <c r="P18" s="207"/>
      <c r="Q18" s="207"/>
      <c r="R18" s="207"/>
      <c r="S18" s="207"/>
      <c r="T18" s="207"/>
      <c r="U18" s="207"/>
    </row>
    <row r="19" spans="1:21" ht="13.5" customHeight="1" x14ac:dyDescent="0.2">
      <c r="A19" s="208"/>
      <c r="B19" s="209" t="s">
        <v>3042</v>
      </c>
      <c r="C19" s="169" t="s">
        <v>3043</v>
      </c>
      <c r="D19" s="83">
        <v>0</v>
      </c>
      <c r="E19" s="140">
        <v>0</v>
      </c>
      <c r="F19" s="207"/>
      <c r="G19" s="207"/>
      <c r="H19" s="207"/>
      <c r="I19" s="207"/>
      <c r="J19" s="207"/>
      <c r="K19" s="207"/>
      <c r="L19" s="207"/>
      <c r="M19" s="207"/>
      <c r="N19" s="207"/>
      <c r="O19" s="207"/>
      <c r="P19" s="207"/>
      <c r="Q19" s="207"/>
      <c r="R19" s="207"/>
      <c r="S19" s="207"/>
      <c r="T19" s="207"/>
      <c r="U19" s="207"/>
    </row>
    <row r="20" spans="1:21" ht="13.5" customHeight="1" x14ac:dyDescent="0.2">
      <c r="A20" s="208"/>
      <c r="B20" s="209" t="s">
        <v>3044</v>
      </c>
      <c r="C20" s="169" t="s">
        <v>3045</v>
      </c>
      <c r="D20" s="83">
        <v>0</v>
      </c>
      <c r="E20" s="140">
        <v>0</v>
      </c>
      <c r="F20" s="207"/>
      <c r="G20" s="207"/>
      <c r="H20" s="207"/>
      <c r="I20" s="207"/>
      <c r="J20" s="207"/>
      <c r="K20" s="207"/>
      <c r="L20" s="207"/>
      <c r="M20" s="207"/>
      <c r="N20" s="207"/>
      <c r="O20" s="207"/>
      <c r="P20" s="207"/>
      <c r="Q20" s="207"/>
      <c r="R20" s="207"/>
      <c r="S20" s="207"/>
      <c r="T20" s="207"/>
      <c r="U20" s="207"/>
    </row>
    <row r="21" spans="1:21" ht="13.5" customHeight="1" x14ac:dyDescent="0.2">
      <c r="A21" s="208"/>
      <c r="B21" s="209" t="s">
        <v>3046</v>
      </c>
      <c r="C21" s="169" t="s">
        <v>3047</v>
      </c>
      <c r="D21" s="111">
        <v>0</v>
      </c>
      <c r="E21" s="218">
        <v>0</v>
      </c>
      <c r="F21" s="207"/>
      <c r="G21" s="207"/>
      <c r="H21" s="207"/>
      <c r="I21" s="207"/>
      <c r="J21" s="207"/>
      <c r="K21" s="207"/>
      <c r="L21" s="207"/>
      <c r="M21" s="207"/>
      <c r="N21" s="207"/>
      <c r="O21" s="207"/>
      <c r="P21" s="207"/>
      <c r="Q21" s="207"/>
      <c r="R21" s="207"/>
      <c r="S21" s="207"/>
      <c r="T21" s="207"/>
      <c r="U21" s="207"/>
    </row>
    <row r="22" spans="1:21" ht="13.5" customHeight="1" x14ac:dyDescent="0.2">
      <c r="A22" s="208" t="s">
        <v>3048</v>
      </c>
      <c r="B22" s="209" t="s">
        <v>3049</v>
      </c>
      <c r="C22" s="169" t="s">
        <v>3048</v>
      </c>
      <c r="D22" s="109">
        <f>D23+D30</f>
        <v>0</v>
      </c>
      <c r="E22" s="210">
        <f>E23+E30</f>
        <v>15345.2</v>
      </c>
      <c r="F22" s="207"/>
      <c r="G22" s="207"/>
      <c r="H22" s="207"/>
      <c r="I22" s="207"/>
      <c r="J22" s="207"/>
      <c r="K22" s="207"/>
      <c r="L22" s="207"/>
      <c r="M22" s="207"/>
      <c r="N22" s="207"/>
      <c r="O22" s="207"/>
      <c r="P22" s="207"/>
      <c r="Q22" s="207"/>
      <c r="R22" s="207"/>
      <c r="S22" s="207"/>
      <c r="T22" s="207"/>
      <c r="U22" s="207"/>
    </row>
    <row r="23" spans="1:21" ht="13.5" customHeight="1" x14ac:dyDescent="0.2">
      <c r="A23" s="208"/>
      <c r="B23" s="209" t="s">
        <v>3050</v>
      </c>
      <c r="C23" s="169" t="s">
        <v>3051</v>
      </c>
      <c r="D23" s="109">
        <f>SUM(D24:D29)</f>
        <v>0</v>
      </c>
      <c r="E23" s="210">
        <f>SUM(E24:E29)</f>
        <v>15345.2</v>
      </c>
      <c r="F23" s="207"/>
      <c r="G23" s="207"/>
      <c r="H23" s="207"/>
      <c r="I23" s="207"/>
      <c r="J23" s="207"/>
      <c r="K23" s="207"/>
      <c r="L23" s="207"/>
      <c r="M23" s="207"/>
      <c r="N23" s="207"/>
      <c r="O23" s="207"/>
      <c r="P23" s="207"/>
      <c r="Q23" s="207"/>
      <c r="R23" s="207"/>
      <c r="S23" s="207"/>
      <c r="T23" s="207"/>
      <c r="U23" s="207"/>
    </row>
    <row r="24" spans="1:21" ht="13.5" customHeight="1" x14ac:dyDescent="0.2">
      <c r="A24" s="208"/>
      <c r="B24" s="209" t="s">
        <v>3022</v>
      </c>
      <c r="C24" s="169" t="s">
        <v>3052</v>
      </c>
      <c r="D24" s="111">
        <v>0</v>
      </c>
      <c r="E24" s="218">
        <v>0</v>
      </c>
      <c r="F24" s="207"/>
      <c r="G24" s="207"/>
      <c r="H24" s="207"/>
      <c r="I24" s="207"/>
      <c r="J24" s="207"/>
      <c r="K24" s="207"/>
      <c r="L24" s="207"/>
      <c r="M24" s="207"/>
      <c r="N24" s="207"/>
      <c r="O24" s="207"/>
      <c r="P24" s="207"/>
      <c r="Q24" s="207"/>
      <c r="R24" s="207"/>
      <c r="S24" s="207"/>
      <c r="T24" s="207"/>
      <c r="U24" s="207"/>
    </row>
    <row r="25" spans="1:21" ht="13.5" customHeight="1" x14ac:dyDescent="0.2">
      <c r="A25" s="208"/>
      <c r="B25" s="209" t="s">
        <v>3024</v>
      </c>
      <c r="C25" s="169" t="s">
        <v>3053</v>
      </c>
      <c r="D25" s="111">
        <v>0</v>
      </c>
      <c r="E25" s="218">
        <v>15345.2</v>
      </c>
      <c r="F25" s="207"/>
      <c r="G25" s="207"/>
      <c r="H25" s="207"/>
      <c r="I25" s="207"/>
      <c r="J25" s="207"/>
      <c r="K25" s="207"/>
      <c r="L25" s="207"/>
      <c r="M25" s="207"/>
      <c r="N25" s="207"/>
      <c r="O25" s="207"/>
      <c r="P25" s="207"/>
      <c r="Q25" s="207"/>
      <c r="R25" s="207"/>
      <c r="S25" s="207"/>
      <c r="T25" s="207"/>
      <c r="U25" s="207"/>
    </row>
    <row r="26" spans="1:21" ht="13.5" customHeight="1" x14ac:dyDescent="0.2">
      <c r="A26" s="208"/>
      <c r="B26" s="209" t="s">
        <v>2109</v>
      </c>
      <c r="C26" s="169" t="s">
        <v>3054</v>
      </c>
      <c r="D26" s="111">
        <v>0</v>
      </c>
      <c r="E26" s="218">
        <v>0</v>
      </c>
      <c r="F26" s="207"/>
      <c r="G26" s="207"/>
      <c r="H26" s="207"/>
      <c r="I26" s="207"/>
      <c r="J26" s="207"/>
      <c r="K26" s="207"/>
      <c r="L26" s="207"/>
      <c r="M26" s="207"/>
      <c r="N26" s="207"/>
      <c r="O26" s="207"/>
      <c r="P26" s="207"/>
      <c r="Q26" s="207"/>
      <c r="R26" s="207"/>
      <c r="S26" s="207"/>
      <c r="T26" s="207"/>
      <c r="U26" s="207"/>
    </row>
    <row r="27" spans="1:21" ht="13.5" customHeight="1" x14ac:dyDescent="0.2">
      <c r="A27" s="208"/>
      <c r="B27" s="209" t="s">
        <v>402</v>
      </c>
      <c r="C27" s="169" t="s">
        <v>3055</v>
      </c>
      <c r="D27" s="83">
        <v>0</v>
      </c>
      <c r="E27" s="140">
        <v>0</v>
      </c>
      <c r="F27" s="207"/>
      <c r="G27" s="207"/>
      <c r="H27" s="207"/>
      <c r="I27" s="207"/>
      <c r="J27" s="207"/>
      <c r="K27" s="207"/>
      <c r="L27" s="207"/>
      <c r="M27" s="207"/>
      <c r="N27" s="207"/>
      <c r="O27" s="207"/>
      <c r="P27" s="207"/>
      <c r="Q27" s="207"/>
      <c r="R27" s="207"/>
      <c r="S27" s="207"/>
      <c r="T27" s="207"/>
      <c r="U27" s="207"/>
    </row>
    <row r="28" spans="1:21" ht="13.5" customHeight="1" x14ac:dyDescent="0.2">
      <c r="A28" s="208"/>
      <c r="B28" s="209" t="s">
        <v>3028</v>
      </c>
      <c r="C28" s="169" t="s">
        <v>3056</v>
      </c>
      <c r="D28" s="111">
        <v>0</v>
      </c>
      <c r="E28" s="218">
        <v>0</v>
      </c>
      <c r="F28" s="207"/>
      <c r="G28" s="207"/>
      <c r="H28" s="207"/>
      <c r="I28" s="207"/>
      <c r="J28" s="207"/>
      <c r="K28" s="207"/>
      <c r="L28" s="207"/>
      <c r="M28" s="207"/>
      <c r="N28" s="207"/>
      <c r="O28" s="207"/>
      <c r="P28" s="207"/>
      <c r="Q28" s="207"/>
      <c r="R28" s="207"/>
      <c r="S28" s="207"/>
      <c r="T28" s="207"/>
      <c r="U28" s="207"/>
    </row>
    <row r="29" spans="1:21" ht="13.5" customHeight="1" x14ac:dyDescent="0.2">
      <c r="A29" s="208"/>
      <c r="B29" s="209" t="s">
        <v>3030</v>
      </c>
      <c r="C29" s="169" t="s">
        <v>3057</v>
      </c>
      <c r="D29" s="111">
        <v>0</v>
      </c>
      <c r="E29" s="218">
        <v>0</v>
      </c>
      <c r="F29" s="207"/>
      <c r="G29" s="207"/>
      <c r="H29" s="207"/>
      <c r="I29" s="207"/>
      <c r="J29" s="207"/>
      <c r="K29" s="207"/>
      <c r="L29" s="207"/>
      <c r="M29" s="207"/>
      <c r="N29" s="207"/>
      <c r="O29" s="207"/>
      <c r="P29" s="207"/>
      <c r="Q29" s="207"/>
      <c r="R29" s="207"/>
      <c r="S29" s="207"/>
      <c r="T29" s="207"/>
      <c r="U29" s="207"/>
    </row>
    <row r="30" spans="1:21" ht="13.5" customHeight="1" x14ac:dyDescent="0.2">
      <c r="A30" s="208"/>
      <c r="B30" s="209" t="s">
        <v>3058</v>
      </c>
      <c r="C30" s="169" t="s">
        <v>3059</v>
      </c>
      <c r="D30" s="109">
        <f>SUM(D31:D37)</f>
        <v>0</v>
      </c>
      <c r="E30" s="210">
        <f>SUM(E31:E37)</f>
        <v>0</v>
      </c>
      <c r="F30" s="207"/>
      <c r="G30" s="207"/>
      <c r="H30" s="207"/>
      <c r="I30" s="207"/>
      <c r="J30" s="207"/>
      <c r="K30" s="207"/>
      <c r="L30" s="207"/>
      <c r="M30" s="207"/>
      <c r="N30" s="207"/>
      <c r="O30" s="207"/>
      <c r="P30" s="207"/>
      <c r="Q30" s="207"/>
      <c r="R30" s="207"/>
      <c r="S30" s="207"/>
      <c r="T30" s="207"/>
      <c r="U30" s="207"/>
    </row>
    <row r="31" spans="1:21" ht="13.5" customHeight="1" x14ac:dyDescent="0.2">
      <c r="A31" s="208"/>
      <c r="B31" s="209" t="s">
        <v>3034</v>
      </c>
      <c r="C31" s="169" t="s">
        <v>3060</v>
      </c>
      <c r="D31" s="111">
        <v>0</v>
      </c>
      <c r="E31" s="218">
        <v>0</v>
      </c>
      <c r="F31" s="207"/>
      <c r="G31" s="207"/>
      <c r="H31" s="207"/>
      <c r="I31" s="207"/>
      <c r="J31" s="207"/>
      <c r="K31" s="207"/>
      <c r="L31" s="207"/>
      <c r="M31" s="207"/>
      <c r="N31" s="207"/>
      <c r="O31" s="207"/>
      <c r="P31" s="207"/>
      <c r="Q31" s="207"/>
      <c r="R31" s="207"/>
      <c r="S31" s="207"/>
      <c r="T31" s="207"/>
      <c r="U31" s="207"/>
    </row>
    <row r="32" spans="1:21" ht="24" customHeight="1" x14ac:dyDescent="0.2">
      <c r="A32" s="208"/>
      <c r="B32" s="209" t="s">
        <v>3036</v>
      </c>
      <c r="C32" s="169" t="s">
        <v>3061</v>
      </c>
      <c r="D32" s="83">
        <v>0</v>
      </c>
      <c r="E32" s="140">
        <v>0</v>
      </c>
      <c r="F32" s="207"/>
      <c r="G32" s="207"/>
      <c r="H32" s="207"/>
      <c r="I32" s="207"/>
      <c r="J32" s="207"/>
      <c r="K32" s="207"/>
      <c r="L32" s="207"/>
      <c r="M32" s="207"/>
      <c r="N32" s="207"/>
      <c r="O32" s="207"/>
      <c r="P32" s="207"/>
      <c r="Q32" s="207"/>
      <c r="R32" s="207"/>
      <c r="S32" s="207"/>
      <c r="T32" s="207"/>
      <c r="U32" s="207"/>
    </row>
    <row r="33" spans="1:21" ht="13.5" customHeight="1" x14ac:dyDescent="0.2">
      <c r="A33" s="208"/>
      <c r="B33" s="209" t="s">
        <v>3038</v>
      </c>
      <c r="C33" s="169" t="s">
        <v>3062</v>
      </c>
      <c r="D33" s="83">
        <v>0</v>
      </c>
      <c r="E33" s="140">
        <v>0</v>
      </c>
      <c r="F33" s="207"/>
      <c r="G33" s="207"/>
      <c r="H33" s="207"/>
      <c r="I33" s="207"/>
      <c r="J33" s="207"/>
      <c r="K33" s="207"/>
      <c r="L33" s="207"/>
      <c r="M33" s="207"/>
      <c r="N33" s="207"/>
      <c r="O33" s="207"/>
      <c r="P33" s="207"/>
      <c r="Q33" s="207"/>
      <c r="R33" s="207"/>
      <c r="S33" s="207"/>
      <c r="T33" s="207"/>
      <c r="U33" s="207"/>
    </row>
    <row r="34" spans="1:21" ht="13.5" customHeight="1" x14ac:dyDescent="0.2">
      <c r="A34" s="208"/>
      <c r="B34" s="209" t="s">
        <v>3040</v>
      </c>
      <c r="C34" s="169" t="s">
        <v>3063</v>
      </c>
      <c r="D34" s="83">
        <v>0</v>
      </c>
      <c r="E34" s="140">
        <v>0</v>
      </c>
      <c r="F34" s="207"/>
      <c r="G34" s="207"/>
      <c r="H34" s="207"/>
      <c r="I34" s="207"/>
      <c r="J34" s="207"/>
      <c r="K34" s="207"/>
      <c r="L34" s="207"/>
      <c r="M34" s="207"/>
      <c r="N34" s="207"/>
      <c r="O34" s="207"/>
      <c r="P34" s="207"/>
      <c r="Q34" s="207"/>
      <c r="R34" s="207"/>
      <c r="S34" s="207"/>
      <c r="T34" s="207"/>
      <c r="U34" s="207"/>
    </row>
    <row r="35" spans="1:21" ht="13.5" customHeight="1" x14ac:dyDescent="0.2">
      <c r="A35" s="208"/>
      <c r="B35" s="209" t="s">
        <v>3042</v>
      </c>
      <c r="C35" s="169" t="s">
        <v>3064</v>
      </c>
      <c r="D35" s="83">
        <v>0</v>
      </c>
      <c r="E35" s="140">
        <v>0</v>
      </c>
      <c r="F35" s="207"/>
      <c r="G35" s="207"/>
      <c r="H35" s="207"/>
      <c r="I35" s="207"/>
      <c r="J35" s="207"/>
      <c r="K35" s="207"/>
      <c r="L35" s="207"/>
      <c r="M35" s="207"/>
      <c r="N35" s="207"/>
      <c r="O35" s="207"/>
      <c r="P35" s="207"/>
      <c r="Q35" s="207"/>
      <c r="R35" s="207"/>
      <c r="S35" s="207"/>
      <c r="T35" s="207"/>
      <c r="U35" s="207"/>
    </row>
    <row r="36" spans="1:21" ht="13.5" customHeight="1" x14ac:dyDescent="0.2">
      <c r="A36" s="208"/>
      <c r="B36" s="209" t="s">
        <v>3044</v>
      </c>
      <c r="C36" s="169" t="s">
        <v>3065</v>
      </c>
      <c r="D36" s="83">
        <v>0</v>
      </c>
      <c r="E36" s="140">
        <v>0</v>
      </c>
      <c r="F36" s="207"/>
      <c r="G36" s="207"/>
      <c r="H36" s="207"/>
      <c r="I36" s="207"/>
      <c r="J36" s="207"/>
      <c r="K36" s="207"/>
      <c r="L36" s="207"/>
      <c r="M36" s="207"/>
      <c r="N36" s="207"/>
      <c r="O36" s="207"/>
      <c r="P36" s="207"/>
      <c r="Q36" s="207"/>
      <c r="R36" s="207"/>
      <c r="S36" s="207"/>
      <c r="T36" s="207"/>
      <c r="U36" s="207"/>
    </row>
    <row r="37" spans="1:21" ht="13.5" customHeight="1" x14ac:dyDescent="0.2">
      <c r="A37" s="208"/>
      <c r="B37" s="209" t="s">
        <v>3046</v>
      </c>
      <c r="C37" s="169" t="s">
        <v>3066</v>
      </c>
      <c r="D37" s="111">
        <v>0</v>
      </c>
      <c r="E37" s="218">
        <v>0</v>
      </c>
      <c r="F37" s="207"/>
      <c r="G37" s="207"/>
      <c r="H37" s="207"/>
      <c r="I37" s="207"/>
      <c r="J37" s="207"/>
      <c r="K37" s="207"/>
      <c r="L37" s="207"/>
      <c r="M37" s="207"/>
      <c r="N37" s="207"/>
      <c r="O37" s="207"/>
      <c r="P37" s="207"/>
      <c r="Q37" s="207"/>
      <c r="R37" s="207"/>
      <c r="S37" s="207"/>
      <c r="T37" s="207"/>
      <c r="U37" s="207"/>
    </row>
    <row r="38" spans="1:21" ht="13.5" customHeight="1" x14ac:dyDescent="0.2">
      <c r="A38" s="208" t="s">
        <v>3067</v>
      </c>
      <c r="B38" s="209" t="s">
        <v>3068</v>
      </c>
      <c r="C38" s="169" t="s">
        <v>3067</v>
      </c>
      <c r="D38" s="109">
        <f>D39+D44</f>
        <v>0</v>
      </c>
      <c r="E38" s="210">
        <f>E39+E44</f>
        <v>0</v>
      </c>
      <c r="F38" s="207"/>
      <c r="G38" s="207"/>
      <c r="H38" s="207"/>
      <c r="I38" s="207"/>
      <c r="J38" s="207"/>
      <c r="K38" s="207"/>
      <c r="L38" s="207"/>
      <c r="M38" s="207"/>
      <c r="N38" s="207"/>
      <c r="O38" s="207"/>
      <c r="P38" s="207"/>
      <c r="Q38" s="207"/>
      <c r="R38" s="207"/>
      <c r="S38" s="207"/>
      <c r="T38" s="207"/>
      <c r="U38" s="207"/>
    </row>
    <row r="39" spans="1:21" ht="13.5" customHeight="1" x14ac:dyDescent="0.2">
      <c r="A39" s="208" t="s">
        <v>3069</v>
      </c>
      <c r="B39" s="209" t="s">
        <v>3070</v>
      </c>
      <c r="C39" s="169" t="s">
        <v>3069</v>
      </c>
      <c r="D39" s="109">
        <f>SUM(D40:D43)</f>
        <v>0</v>
      </c>
      <c r="E39" s="210">
        <f>SUM(E40:E43)</f>
        <v>0</v>
      </c>
      <c r="F39" s="207"/>
      <c r="G39" s="207"/>
      <c r="H39" s="207"/>
      <c r="I39" s="207"/>
      <c r="J39" s="207"/>
      <c r="K39" s="207"/>
      <c r="L39" s="207"/>
      <c r="M39" s="207"/>
      <c r="N39" s="207"/>
      <c r="O39" s="207"/>
      <c r="P39" s="207"/>
      <c r="Q39" s="207"/>
      <c r="R39" s="207"/>
      <c r="S39" s="207"/>
      <c r="T39" s="207"/>
      <c r="U39" s="207"/>
    </row>
    <row r="40" spans="1:21" ht="13.5" customHeight="1" x14ac:dyDescent="0.2">
      <c r="A40" s="208"/>
      <c r="B40" s="209" t="s">
        <v>3071</v>
      </c>
      <c r="C40" s="169" t="s">
        <v>3072</v>
      </c>
      <c r="D40" s="111">
        <v>0</v>
      </c>
      <c r="E40" s="218">
        <v>0</v>
      </c>
      <c r="F40" s="207"/>
      <c r="G40" s="207"/>
      <c r="H40" s="207"/>
      <c r="I40" s="207"/>
      <c r="J40" s="207"/>
      <c r="K40" s="207"/>
      <c r="L40" s="207"/>
      <c r="M40" s="207"/>
      <c r="N40" s="207"/>
      <c r="O40" s="207"/>
      <c r="P40" s="207"/>
      <c r="Q40" s="207"/>
      <c r="R40" s="207"/>
      <c r="S40" s="207"/>
      <c r="T40" s="207"/>
      <c r="U40" s="207"/>
    </row>
    <row r="41" spans="1:21" ht="13.5" customHeight="1" x14ac:dyDescent="0.2">
      <c r="A41" s="208"/>
      <c r="B41" s="209" t="s">
        <v>3073</v>
      </c>
      <c r="C41" s="169" t="s">
        <v>3074</v>
      </c>
      <c r="D41" s="111">
        <v>0</v>
      </c>
      <c r="E41" s="218">
        <v>0</v>
      </c>
      <c r="F41" s="207"/>
      <c r="G41" s="207"/>
      <c r="H41" s="207"/>
      <c r="I41" s="207"/>
      <c r="J41" s="207"/>
      <c r="K41" s="207"/>
      <c r="L41" s="207"/>
      <c r="M41" s="207"/>
      <c r="N41" s="207"/>
      <c r="O41" s="207"/>
      <c r="P41" s="207"/>
      <c r="Q41" s="207"/>
      <c r="R41" s="207"/>
      <c r="S41" s="207"/>
      <c r="T41" s="207"/>
      <c r="U41" s="207"/>
    </row>
    <row r="42" spans="1:21" ht="13.5" customHeight="1" x14ac:dyDescent="0.2">
      <c r="A42" s="208"/>
      <c r="B42" s="209" t="s">
        <v>3075</v>
      </c>
      <c r="C42" s="169" t="s">
        <v>3076</v>
      </c>
      <c r="D42" s="83">
        <v>0</v>
      </c>
      <c r="E42" s="140">
        <v>0</v>
      </c>
      <c r="F42" s="207"/>
      <c r="G42" s="207"/>
      <c r="H42" s="207"/>
      <c r="I42" s="207"/>
      <c r="J42" s="207"/>
      <c r="K42" s="207"/>
      <c r="L42" s="207"/>
      <c r="M42" s="207"/>
      <c r="N42" s="207"/>
      <c r="O42" s="207"/>
      <c r="P42" s="207"/>
      <c r="Q42" s="207"/>
      <c r="R42" s="207"/>
      <c r="S42" s="207"/>
      <c r="T42" s="207"/>
      <c r="U42" s="207"/>
    </row>
    <row r="43" spans="1:21" ht="13.5" customHeight="1" x14ac:dyDescent="0.2">
      <c r="A43" s="208"/>
      <c r="B43" s="209" t="s">
        <v>3077</v>
      </c>
      <c r="C43" s="169" t="s">
        <v>3078</v>
      </c>
      <c r="D43" s="111">
        <v>0</v>
      </c>
      <c r="E43" s="218">
        <v>0</v>
      </c>
      <c r="F43" s="207"/>
      <c r="G43" s="207"/>
      <c r="H43" s="207"/>
      <c r="I43" s="207"/>
      <c r="J43" s="207"/>
      <c r="K43" s="207"/>
      <c r="L43" s="207"/>
      <c r="M43" s="207"/>
      <c r="N43" s="207"/>
      <c r="O43" s="207"/>
      <c r="P43" s="207"/>
      <c r="Q43" s="207"/>
      <c r="R43" s="207"/>
      <c r="S43" s="207"/>
      <c r="T43" s="207"/>
      <c r="U43" s="207"/>
    </row>
    <row r="44" spans="1:21" ht="13.5" customHeight="1" x14ac:dyDescent="0.2">
      <c r="A44" s="208" t="s">
        <v>3079</v>
      </c>
      <c r="B44" s="209" t="s">
        <v>3080</v>
      </c>
      <c r="C44" s="169" t="s">
        <v>3079</v>
      </c>
      <c r="D44" s="109">
        <f>SUM(D45:D48)</f>
        <v>0</v>
      </c>
      <c r="E44" s="210">
        <f>SUM(E45:E48)</f>
        <v>0</v>
      </c>
      <c r="F44" s="207"/>
      <c r="G44" s="207"/>
      <c r="H44" s="207"/>
      <c r="I44" s="207"/>
      <c r="J44" s="207"/>
      <c r="K44" s="207"/>
      <c r="L44" s="207"/>
      <c r="M44" s="207"/>
      <c r="N44" s="207"/>
      <c r="O44" s="207"/>
      <c r="P44" s="207"/>
      <c r="Q44" s="207"/>
      <c r="R44" s="207"/>
      <c r="S44" s="207"/>
      <c r="T44" s="207"/>
      <c r="U44" s="207"/>
    </row>
    <row r="45" spans="1:21" ht="13.5" customHeight="1" x14ac:dyDescent="0.2">
      <c r="A45" s="208"/>
      <c r="B45" s="209" t="s">
        <v>3071</v>
      </c>
      <c r="C45" s="169" t="s">
        <v>3081</v>
      </c>
      <c r="D45" s="111">
        <v>0</v>
      </c>
      <c r="E45" s="218">
        <v>0</v>
      </c>
      <c r="F45" s="207"/>
      <c r="G45" s="207"/>
      <c r="H45" s="207"/>
      <c r="I45" s="207"/>
      <c r="J45" s="207"/>
      <c r="K45" s="207"/>
      <c r="L45" s="207"/>
      <c r="M45" s="207"/>
      <c r="N45" s="207"/>
      <c r="O45" s="207"/>
      <c r="P45" s="207"/>
      <c r="Q45" s="207"/>
      <c r="R45" s="207"/>
      <c r="S45" s="207"/>
      <c r="T45" s="207"/>
      <c r="U45" s="207"/>
    </row>
    <row r="46" spans="1:21" ht="13.5" customHeight="1" x14ac:dyDescent="0.2">
      <c r="A46" s="208"/>
      <c r="B46" s="209" t="s">
        <v>3073</v>
      </c>
      <c r="C46" s="169" t="s">
        <v>3082</v>
      </c>
      <c r="D46" s="111">
        <v>0</v>
      </c>
      <c r="E46" s="218">
        <v>0</v>
      </c>
      <c r="F46" s="207"/>
      <c r="G46" s="207"/>
      <c r="H46" s="207"/>
      <c r="I46" s="207"/>
      <c r="J46" s="207"/>
      <c r="K46" s="207"/>
      <c r="L46" s="207"/>
      <c r="M46" s="207"/>
      <c r="N46" s="207"/>
      <c r="O46" s="207"/>
      <c r="P46" s="207"/>
      <c r="Q46" s="207"/>
      <c r="R46" s="207"/>
      <c r="S46" s="207"/>
      <c r="T46" s="207"/>
      <c r="U46" s="207"/>
    </row>
    <row r="47" spans="1:21" ht="13.5" customHeight="1" x14ac:dyDescent="0.2">
      <c r="A47" s="208"/>
      <c r="B47" s="209" t="s">
        <v>3075</v>
      </c>
      <c r="C47" s="169" t="s">
        <v>3083</v>
      </c>
      <c r="D47" s="83">
        <v>0</v>
      </c>
      <c r="E47" s="140">
        <v>0</v>
      </c>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3077</v>
      </c>
      <c r="C48" s="186" t="s">
        <v>3084</v>
      </c>
      <c r="D48" s="118">
        <v>0</v>
      </c>
      <c r="E48" s="219">
        <v>0</v>
      </c>
      <c r="F48" s="207"/>
      <c r="G48" s="207"/>
      <c r="H48" s="207"/>
      <c r="I48" s="207"/>
      <c r="J48" s="207"/>
      <c r="K48" s="207"/>
      <c r="L48" s="207"/>
      <c r="M48" s="207"/>
      <c r="N48" s="207"/>
      <c r="O48" s="207"/>
      <c r="P48" s="207"/>
      <c r="Q48" s="207"/>
      <c r="R48" s="207"/>
      <c r="S48" s="207"/>
      <c r="T48" s="207"/>
      <c r="U48" s="207"/>
    </row>
    <row r="49" spans="1:21" ht="12"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31.5703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3085</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199" t="s">
        <v>3088</v>
      </c>
      <c r="D5" s="233">
        <v>58365.63</v>
      </c>
      <c r="E5" s="207"/>
      <c r="F5" s="207"/>
      <c r="G5" s="207"/>
      <c r="H5" s="207"/>
      <c r="I5" s="207"/>
      <c r="J5" s="207"/>
      <c r="K5" s="207"/>
      <c r="L5" s="207"/>
      <c r="M5" s="207"/>
      <c r="N5" s="207"/>
      <c r="O5" s="207"/>
      <c r="P5" s="207"/>
      <c r="Q5" s="207"/>
      <c r="R5" s="207"/>
      <c r="S5" s="207"/>
      <c r="T5" s="207"/>
      <c r="U5" s="207"/>
    </row>
    <row r="6" spans="1:24" ht="24" customHeight="1" x14ac:dyDescent="0.2">
      <c r="A6" s="234"/>
      <c r="B6" s="169" t="s">
        <v>3089</v>
      </c>
      <c r="C6" s="202" t="s">
        <v>3090</v>
      </c>
      <c r="D6" s="235">
        <f>D7+D8+D17+D18+D24</f>
        <v>963105.84</v>
      </c>
      <c r="E6" s="236"/>
      <c r="F6" s="207"/>
      <c r="G6" s="207"/>
      <c r="H6" s="207"/>
      <c r="I6" s="207"/>
      <c r="J6" s="207"/>
      <c r="K6" s="207"/>
      <c r="L6" s="207"/>
      <c r="M6" s="207"/>
      <c r="N6" s="207"/>
      <c r="O6" s="207"/>
      <c r="P6" s="207"/>
      <c r="Q6" s="207"/>
      <c r="R6" s="207"/>
      <c r="S6" s="207"/>
      <c r="T6" s="207"/>
      <c r="U6" s="207"/>
    </row>
    <row r="7" spans="1:24" ht="12.75" customHeight="1" x14ac:dyDescent="0.2">
      <c r="A7" s="234"/>
      <c r="B7" s="237" t="s">
        <v>3091</v>
      </c>
      <c r="C7" s="202" t="s">
        <v>3092</v>
      </c>
      <c r="D7" s="218">
        <v>0</v>
      </c>
      <c r="E7" s="207"/>
      <c r="F7" s="207"/>
      <c r="G7" s="207"/>
      <c r="H7" s="207"/>
      <c r="I7" s="207"/>
      <c r="J7" s="207"/>
      <c r="K7" s="207"/>
      <c r="L7" s="207"/>
      <c r="M7" s="207"/>
      <c r="N7" s="207"/>
      <c r="O7" s="207"/>
      <c r="P7" s="207"/>
      <c r="Q7" s="207"/>
      <c r="R7" s="207"/>
      <c r="S7" s="207"/>
      <c r="T7" s="207"/>
      <c r="U7" s="207"/>
    </row>
    <row r="8" spans="1:24" ht="12.75" customHeight="1" x14ac:dyDescent="0.2">
      <c r="A8" s="234" t="s">
        <v>2345</v>
      </c>
      <c r="B8" s="237" t="s">
        <v>3093</v>
      </c>
      <c r="C8" s="202" t="s">
        <v>3094</v>
      </c>
      <c r="D8" s="235">
        <f>SUM(D9:D16)</f>
        <v>955409.92999999993</v>
      </c>
      <c r="E8" s="207"/>
      <c r="F8" s="207"/>
      <c r="G8" s="207"/>
      <c r="H8" s="207"/>
      <c r="I8" s="207"/>
      <c r="J8" s="207"/>
      <c r="K8" s="207"/>
      <c r="L8" s="207"/>
      <c r="M8" s="207"/>
      <c r="N8" s="207"/>
      <c r="O8" s="207"/>
      <c r="P8" s="207"/>
      <c r="Q8" s="207"/>
      <c r="R8" s="207"/>
      <c r="S8" s="207"/>
      <c r="T8" s="207"/>
      <c r="U8" s="207"/>
    </row>
    <row r="9" spans="1:24" ht="12.75" customHeight="1" x14ac:dyDescent="0.2">
      <c r="A9" s="106" t="s">
        <v>2347</v>
      </c>
      <c r="B9" s="107" t="s">
        <v>2348</v>
      </c>
      <c r="C9" s="202" t="s">
        <v>3095</v>
      </c>
      <c r="D9" s="218">
        <v>773127.45</v>
      </c>
      <c r="E9" s="207"/>
      <c r="F9" s="207"/>
      <c r="G9" s="207"/>
      <c r="H9" s="207"/>
      <c r="I9" s="207"/>
      <c r="J9" s="207"/>
      <c r="K9" s="207"/>
      <c r="L9" s="207"/>
      <c r="M9" s="207"/>
      <c r="N9" s="207"/>
      <c r="O9" s="207"/>
      <c r="P9" s="207"/>
      <c r="Q9" s="207"/>
      <c r="R9" s="207"/>
      <c r="S9" s="207"/>
      <c r="T9" s="207"/>
      <c r="U9" s="207"/>
    </row>
    <row r="10" spans="1:24" ht="12.75" customHeight="1" x14ac:dyDescent="0.2">
      <c r="A10" s="106" t="s">
        <v>2349</v>
      </c>
      <c r="B10" s="107" t="s">
        <v>2350</v>
      </c>
      <c r="C10" s="202" t="s">
        <v>3096</v>
      </c>
      <c r="D10" s="218">
        <v>126473.58</v>
      </c>
      <c r="E10" s="207"/>
      <c r="F10" s="207"/>
      <c r="G10" s="207"/>
      <c r="H10" s="207"/>
      <c r="I10" s="207"/>
      <c r="J10" s="207"/>
      <c r="K10" s="207"/>
      <c r="L10" s="207"/>
      <c r="M10" s="207"/>
      <c r="N10" s="207"/>
      <c r="O10" s="207"/>
      <c r="P10" s="207"/>
      <c r="Q10" s="207"/>
      <c r="R10" s="207"/>
      <c r="S10" s="207"/>
      <c r="T10" s="207"/>
      <c r="U10" s="207"/>
    </row>
    <row r="11" spans="1:24" ht="12.75" customHeight="1" x14ac:dyDescent="0.2">
      <c r="A11" s="106" t="s">
        <v>2351</v>
      </c>
      <c r="B11" s="107" t="s">
        <v>3097</v>
      </c>
      <c r="C11" s="202" t="s">
        <v>3098</v>
      </c>
      <c r="D11" s="218">
        <v>575.14</v>
      </c>
      <c r="E11" s="207"/>
      <c r="F11" s="207"/>
      <c r="G11" s="207"/>
      <c r="H11" s="207"/>
      <c r="I11" s="207"/>
      <c r="J11" s="207"/>
      <c r="K11" s="207"/>
      <c r="L11" s="207"/>
      <c r="M11" s="207"/>
      <c r="N11" s="207"/>
      <c r="O11" s="207"/>
      <c r="P11" s="207"/>
      <c r="Q11" s="207"/>
      <c r="R11" s="207"/>
      <c r="S11" s="207"/>
      <c r="T11" s="207"/>
      <c r="U11" s="207"/>
    </row>
    <row r="12" spans="1:24" ht="12.75" customHeight="1" x14ac:dyDescent="0.2">
      <c r="A12" s="106" t="s">
        <v>2359</v>
      </c>
      <c r="B12" s="107" t="s">
        <v>2360</v>
      </c>
      <c r="C12" s="202" t="s">
        <v>3099</v>
      </c>
      <c r="D12" s="218">
        <v>0</v>
      </c>
      <c r="E12" s="207"/>
      <c r="F12" s="207"/>
      <c r="G12" s="207"/>
      <c r="H12" s="207"/>
      <c r="I12" s="207"/>
      <c r="J12" s="207"/>
      <c r="K12" s="207"/>
      <c r="L12" s="207"/>
      <c r="M12" s="207"/>
      <c r="N12" s="207"/>
      <c r="O12" s="207"/>
      <c r="P12" s="207"/>
      <c r="Q12" s="207"/>
      <c r="R12" s="207"/>
      <c r="S12" s="207"/>
      <c r="T12" s="207"/>
      <c r="U12" s="207"/>
    </row>
    <row r="13" spans="1:24" ht="12.75" customHeight="1" x14ac:dyDescent="0.2">
      <c r="A13" s="84" t="s">
        <v>2361</v>
      </c>
      <c r="B13" s="85" t="s">
        <v>3100</v>
      </c>
      <c r="C13" s="202" t="s">
        <v>3101</v>
      </c>
      <c r="D13" s="218">
        <v>0</v>
      </c>
      <c r="E13" s="236"/>
      <c r="F13" s="207"/>
      <c r="G13" s="207"/>
      <c r="H13" s="207"/>
      <c r="I13" s="207"/>
      <c r="J13" s="207"/>
      <c r="K13" s="207"/>
      <c r="L13" s="207"/>
      <c r="M13" s="207"/>
      <c r="N13" s="207"/>
      <c r="O13" s="207"/>
      <c r="P13" s="207"/>
      <c r="Q13" s="207"/>
      <c r="R13" s="207"/>
      <c r="S13" s="207"/>
      <c r="T13" s="207"/>
      <c r="U13" s="207"/>
    </row>
    <row r="14" spans="1:24" ht="12.75" customHeight="1" x14ac:dyDescent="0.2">
      <c r="A14" s="84" t="s">
        <v>2377</v>
      </c>
      <c r="B14" s="85" t="s">
        <v>2378</v>
      </c>
      <c r="C14" s="202" t="s">
        <v>3102</v>
      </c>
      <c r="D14" s="218">
        <v>55076.26</v>
      </c>
      <c r="E14" s="207"/>
      <c r="F14" s="207"/>
      <c r="G14" s="207"/>
      <c r="H14" s="207"/>
      <c r="I14" s="207"/>
      <c r="J14" s="207"/>
      <c r="K14" s="207"/>
      <c r="L14" s="207"/>
      <c r="M14" s="207"/>
      <c r="N14" s="207"/>
      <c r="O14" s="207"/>
      <c r="P14" s="207"/>
      <c r="Q14" s="207"/>
      <c r="R14" s="207"/>
      <c r="S14" s="207"/>
      <c r="T14" s="207"/>
      <c r="U14" s="207"/>
    </row>
    <row r="15" spans="1:24" ht="12.75" customHeight="1" x14ac:dyDescent="0.2">
      <c r="A15" s="84" t="s">
        <v>2379</v>
      </c>
      <c r="B15" s="85" t="s">
        <v>2380</v>
      </c>
      <c r="C15" s="202" t="s">
        <v>3103</v>
      </c>
      <c r="D15" s="218">
        <v>157.5</v>
      </c>
      <c r="E15" s="236"/>
      <c r="F15" s="207"/>
      <c r="G15" s="207"/>
      <c r="H15" s="207"/>
      <c r="I15" s="207"/>
      <c r="J15" s="207"/>
      <c r="K15" s="207"/>
      <c r="L15" s="207"/>
      <c r="M15" s="207"/>
      <c r="N15" s="207"/>
      <c r="O15" s="207"/>
      <c r="P15" s="207"/>
      <c r="Q15" s="207"/>
      <c r="R15" s="207"/>
      <c r="S15" s="207"/>
      <c r="T15" s="207"/>
      <c r="U15" s="207"/>
    </row>
    <row r="16" spans="1:24" ht="12.75" customHeight="1" x14ac:dyDescent="0.2">
      <c r="A16" s="84" t="s">
        <v>2381</v>
      </c>
      <c r="B16" s="85" t="s">
        <v>2382</v>
      </c>
      <c r="C16" s="202" t="s">
        <v>3104</v>
      </c>
      <c r="D16" s="218"/>
      <c r="E16" s="207"/>
      <c r="F16" s="207"/>
      <c r="G16" s="207"/>
      <c r="H16" s="207"/>
      <c r="I16" s="207"/>
      <c r="J16" s="207"/>
      <c r="K16" s="207"/>
      <c r="L16" s="207"/>
      <c r="M16" s="207"/>
      <c r="N16" s="207"/>
      <c r="O16" s="207"/>
      <c r="P16" s="207"/>
      <c r="Q16" s="207"/>
      <c r="R16" s="207"/>
      <c r="S16" s="207"/>
      <c r="T16" s="207"/>
      <c r="U16" s="207"/>
    </row>
    <row r="17" spans="1:21" ht="12.75" customHeight="1" x14ac:dyDescent="0.2">
      <c r="A17" s="238" t="s">
        <v>2383</v>
      </c>
      <c r="B17" s="169" t="s">
        <v>3073</v>
      </c>
      <c r="C17" s="202" t="s">
        <v>3105</v>
      </c>
      <c r="D17" s="218">
        <v>3874.64</v>
      </c>
      <c r="E17" s="207"/>
      <c r="F17" s="207"/>
      <c r="G17" s="207"/>
      <c r="H17" s="207"/>
      <c r="I17" s="207"/>
      <c r="J17" s="207"/>
      <c r="K17" s="207"/>
      <c r="L17" s="207"/>
      <c r="M17" s="207"/>
      <c r="N17" s="207"/>
      <c r="O17" s="207"/>
      <c r="P17" s="207"/>
      <c r="Q17" s="207"/>
      <c r="R17" s="207"/>
      <c r="S17" s="207"/>
      <c r="T17" s="207"/>
      <c r="U17" s="207"/>
    </row>
    <row r="18" spans="1:21" ht="36" customHeight="1" x14ac:dyDescent="0.2">
      <c r="A18" s="234" t="s">
        <v>3106</v>
      </c>
      <c r="B18" s="237" t="s">
        <v>3107</v>
      </c>
      <c r="C18" s="202" t="s">
        <v>3108</v>
      </c>
      <c r="D18" s="235">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106" t="s">
        <v>3109</v>
      </c>
      <c r="B19" s="107" t="s">
        <v>3110</v>
      </c>
      <c r="C19" s="202" t="s">
        <v>3111</v>
      </c>
      <c r="D19" s="218">
        <v>0</v>
      </c>
      <c r="E19" s="207"/>
      <c r="F19" s="207"/>
      <c r="G19" s="207"/>
      <c r="H19" s="207"/>
      <c r="I19" s="207"/>
      <c r="J19" s="207"/>
      <c r="K19" s="207"/>
      <c r="L19" s="207"/>
      <c r="M19" s="207"/>
      <c r="N19" s="207"/>
      <c r="O19" s="207"/>
      <c r="P19" s="207"/>
      <c r="Q19" s="207"/>
      <c r="R19" s="207"/>
      <c r="S19" s="207"/>
      <c r="T19" s="207"/>
      <c r="U19" s="207"/>
    </row>
    <row r="20" spans="1:21" ht="12.75" customHeight="1" x14ac:dyDescent="0.2">
      <c r="A20" s="106" t="s">
        <v>3112</v>
      </c>
      <c r="B20" s="107" t="s">
        <v>2406</v>
      </c>
      <c r="C20" s="202" t="s">
        <v>3113</v>
      </c>
      <c r="D20" s="218">
        <v>0</v>
      </c>
      <c r="E20" s="207"/>
      <c r="F20" s="207"/>
      <c r="G20" s="207"/>
      <c r="H20" s="207"/>
      <c r="I20" s="207"/>
      <c r="J20" s="207"/>
      <c r="K20" s="207"/>
      <c r="L20" s="207"/>
      <c r="M20" s="207"/>
      <c r="N20" s="207"/>
      <c r="O20" s="207"/>
      <c r="P20" s="207"/>
      <c r="Q20" s="207"/>
      <c r="R20" s="207"/>
      <c r="S20" s="207"/>
      <c r="T20" s="207"/>
      <c r="U20" s="207"/>
    </row>
    <row r="21" spans="1:21" ht="12.75" customHeight="1" x14ac:dyDescent="0.2">
      <c r="A21" s="106" t="s">
        <v>3114</v>
      </c>
      <c r="B21" s="107" t="s">
        <v>2410</v>
      </c>
      <c r="C21" s="202" t="s">
        <v>3115</v>
      </c>
      <c r="D21" s="218">
        <v>0</v>
      </c>
      <c r="E21" s="207"/>
      <c r="F21" s="207"/>
      <c r="G21" s="207"/>
      <c r="H21" s="207"/>
      <c r="I21" s="207"/>
      <c r="J21" s="207"/>
      <c r="K21" s="207"/>
      <c r="L21" s="207"/>
      <c r="M21" s="207"/>
      <c r="N21" s="207"/>
      <c r="O21" s="207"/>
      <c r="P21" s="207"/>
      <c r="Q21" s="207"/>
      <c r="R21" s="207"/>
      <c r="S21" s="207"/>
      <c r="T21" s="207"/>
      <c r="U21" s="207"/>
    </row>
    <row r="22" spans="1:21" ht="24" customHeight="1" x14ac:dyDescent="0.2">
      <c r="A22" s="106" t="s">
        <v>3116</v>
      </c>
      <c r="B22" s="107" t="s">
        <v>3117</v>
      </c>
      <c r="C22" s="202" t="s">
        <v>3118</v>
      </c>
      <c r="D22" s="218">
        <v>0</v>
      </c>
      <c r="E22" s="207"/>
      <c r="F22" s="207"/>
      <c r="G22" s="207"/>
      <c r="H22" s="207"/>
      <c r="I22" s="207"/>
      <c r="J22" s="207"/>
      <c r="K22" s="207"/>
      <c r="L22" s="207"/>
      <c r="M22" s="207"/>
      <c r="N22" s="207"/>
      <c r="O22" s="207"/>
      <c r="P22" s="207"/>
      <c r="Q22" s="207"/>
      <c r="R22" s="207"/>
      <c r="S22" s="207"/>
      <c r="T22" s="207"/>
      <c r="U22" s="207"/>
    </row>
    <row r="23" spans="1:21" ht="24" customHeight="1" x14ac:dyDescent="0.2">
      <c r="A23" s="106" t="s">
        <v>3119</v>
      </c>
      <c r="B23" s="107" t="s">
        <v>3120</v>
      </c>
      <c r="C23" s="202" t="s">
        <v>3121</v>
      </c>
      <c r="D23" s="218">
        <v>0</v>
      </c>
      <c r="E23" s="207"/>
      <c r="F23" s="207"/>
      <c r="G23" s="207"/>
      <c r="H23" s="207"/>
      <c r="I23" s="207"/>
      <c r="J23" s="207"/>
      <c r="K23" s="207"/>
      <c r="L23" s="207"/>
      <c r="M23" s="207"/>
      <c r="N23" s="207"/>
      <c r="O23" s="207"/>
      <c r="P23" s="207"/>
      <c r="Q23" s="207"/>
      <c r="R23" s="207"/>
      <c r="S23" s="207"/>
      <c r="T23" s="207"/>
      <c r="U23" s="207"/>
    </row>
    <row r="24" spans="1:21" ht="24" customHeight="1" x14ac:dyDescent="0.2">
      <c r="A24" s="238" t="s">
        <v>2477</v>
      </c>
      <c r="B24" s="169" t="s">
        <v>3122</v>
      </c>
      <c r="C24" s="169" t="s">
        <v>3123</v>
      </c>
      <c r="D24" s="140">
        <v>3821.27</v>
      </c>
      <c r="E24" s="236"/>
      <c r="F24" s="207"/>
      <c r="G24" s="207"/>
      <c r="H24" s="207"/>
      <c r="I24" s="207"/>
      <c r="J24" s="207"/>
      <c r="K24" s="207"/>
      <c r="L24" s="207"/>
      <c r="M24" s="207"/>
      <c r="N24" s="207"/>
      <c r="O24" s="207"/>
      <c r="P24" s="207"/>
      <c r="Q24" s="207"/>
      <c r="R24" s="207"/>
      <c r="S24" s="207"/>
      <c r="T24" s="207"/>
      <c r="U24" s="207"/>
    </row>
    <row r="25" spans="1:21" ht="24" customHeight="1" x14ac:dyDescent="0.2">
      <c r="A25" s="106"/>
      <c r="B25" s="169" t="s">
        <v>3124</v>
      </c>
      <c r="C25" s="202" t="s">
        <v>3125</v>
      </c>
      <c r="D25" s="235">
        <f>D26+D27+D36+D37+D43</f>
        <v>928990.96</v>
      </c>
      <c r="E25" s="236"/>
      <c r="F25" s="207"/>
      <c r="G25" s="207"/>
      <c r="H25" s="207"/>
      <c r="I25" s="207"/>
      <c r="J25" s="207"/>
      <c r="K25" s="207"/>
      <c r="L25" s="207"/>
      <c r="M25" s="207"/>
      <c r="N25" s="207"/>
      <c r="O25" s="207"/>
      <c r="P25" s="207"/>
      <c r="Q25" s="207"/>
      <c r="R25" s="207"/>
      <c r="S25" s="207"/>
      <c r="T25" s="207"/>
      <c r="U25" s="207"/>
    </row>
    <row r="26" spans="1:21" ht="12.75" customHeight="1" x14ac:dyDescent="0.2">
      <c r="A26" s="106"/>
      <c r="B26" s="237" t="s">
        <v>3091</v>
      </c>
      <c r="C26" s="202" t="s">
        <v>3126</v>
      </c>
      <c r="D26" s="218">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4" t="s">
        <v>2345</v>
      </c>
      <c r="B27" s="237" t="s">
        <v>3127</v>
      </c>
      <c r="C27" s="202" t="s">
        <v>3128</v>
      </c>
      <c r="D27" s="235">
        <f>SUM(D28:D35)</f>
        <v>921433.26</v>
      </c>
      <c r="E27" s="207"/>
      <c r="F27" s="207"/>
      <c r="G27" s="207"/>
      <c r="H27" s="207"/>
      <c r="I27" s="207"/>
      <c r="J27" s="207"/>
      <c r="K27" s="207"/>
      <c r="L27" s="207"/>
      <c r="M27" s="207"/>
      <c r="N27" s="207"/>
      <c r="O27" s="207"/>
      <c r="P27" s="207"/>
      <c r="Q27" s="207"/>
      <c r="R27" s="207"/>
      <c r="S27" s="207"/>
      <c r="T27" s="207"/>
      <c r="U27" s="207"/>
    </row>
    <row r="28" spans="1:21" ht="12.75" customHeight="1" x14ac:dyDescent="0.2">
      <c r="A28" s="106" t="s">
        <v>2347</v>
      </c>
      <c r="B28" s="107" t="s">
        <v>2348</v>
      </c>
      <c r="C28" s="202" t="s">
        <v>3129</v>
      </c>
      <c r="D28" s="218">
        <v>757259.07</v>
      </c>
      <c r="E28" s="207"/>
      <c r="F28" s="207"/>
      <c r="G28" s="207"/>
      <c r="H28" s="207"/>
      <c r="I28" s="207"/>
      <c r="J28" s="207"/>
      <c r="K28" s="207"/>
      <c r="L28" s="207"/>
      <c r="M28" s="207"/>
      <c r="N28" s="207"/>
      <c r="O28" s="207"/>
      <c r="P28" s="207"/>
      <c r="Q28" s="207"/>
      <c r="R28" s="207"/>
      <c r="S28" s="207"/>
      <c r="T28" s="207"/>
      <c r="U28" s="207"/>
    </row>
    <row r="29" spans="1:21" ht="12.75" customHeight="1" x14ac:dyDescent="0.2">
      <c r="A29" s="106" t="s">
        <v>2349</v>
      </c>
      <c r="B29" s="107" t="s">
        <v>2350</v>
      </c>
      <c r="C29" s="202" t="s">
        <v>3130</v>
      </c>
      <c r="D29" s="218">
        <v>113814.84</v>
      </c>
      <c r="E29" s="207"/>
      <c r="F29" s="207"/>
      <c r="G29" s="207"/>
      <c r="H29" s="207"/>
      <c r="I29" s="207"/>
      <c r="J29" s="207"/>
      <c r="K29" s="207"/>
      <c r="L29" s="207"/>
      <c r="M29" s="207"/>
      <c r="N29" s="207"/>
      <c r="O29" s="207"/>
      <c r="P29" s="207"/>
      <c r="Q29" s="207"/>
      <c r="R29" s="207"/>
      <c r="S29" s="207"/>
      <c r="T29" s="207"/>
      <c r="U29" s="207"/>
    </row>
    <row r="30" spans="1:21" ht="12.75" customHeight="1" x14ac:dyDescent="0.2">
      <c r="A30" s="106" t="s">
        <v>2351</v>
      </c>
      <c r="B30" s="107" t="s">
        <v>3097</v>
      </c>
      <c r="C30" s="202" t="s">
        <v>3131</v>
      </c>
      <c r="D30" s="218">
        <v>632.54</v>
      </c>
      <c r="E30" s="207"/>
      <c r="F30" s="207"/>
      <c r="G30" s="207"/>
      <c r="H30" s="207"/>
      <c r="I30" s="207"/>
      <c r="J30" s="207"/>
      <c r="K30" s="207"/>
      <c r="L30" s="207"/>
      <c r="M30" s="207"/>
      <c r="N30" s="207"/>
      <c r="O30" s="207"/>
      <c r="P30" s="207"/>
      <c r="Q30" s="207"/>
      <c r="R30" s="207"/>
      <c r="S30" s="207"/>
      <c r="T30" s="207"/>
      <c r="U30" s="207"/>
    </row>
    <row r="31" spans="1:21" ht="12.75" customHeight="1" x14ac:dyDescent="0.2">
      <c r="A31" s="106" t="s">
        <v>2359</v>
      </c>
      <c r="B31" s="107" t="s">
        <v>2360</v>
      </c>
      <c r="C31" s="202" t="s">
        <v>3132</v>
      </c>
      <c r="D31" s="218">
        <v>0</v>
      </c>
      <c r="E31" s="207"/>
      <c r="F31" s="207"/>
      <c r="G31" s="207"/>
      <c r="H31" s="207"/>
      <c r="I31" s="207"/>
      <c r="J31" s="207"/>
      <c r="K31" s="207"/>
      <c r="L31" s="207"/>
      <c r="M31" s="207"/>
      <c r="N31" s="207"/>
      <c r="O31" s="207"/>
      <c r="P31" s="207"/>
      <c r="Q31" s="207"/>
      <c r="R31" s="207"/>
      <c r="S31" s="207"/>
      <c r="T31" s="207"/>
      <c r="U31" s="207"/>
    </row>
    <row r="32" spans="1:21" ht="12.75" customHeight="1" x14ac:dyDescent="0.2">
      <c r="A32" s="106" t="s">
        <v>2361</v>
      </c>
      <c r="B32" s="85" t="s">
        <v>3100</v>
      </c>
      <c r="C32" s="202" t="s">
        <v>3133</v>
      </c>
      <c r="D32" s="218">
        <v>0</v>
      </c>
      <c r="E32" s="236"/>
      <c r="F32" s="207"/>
      <c r="G32" s="207"/>
      <c r="H32" s="207"/>
      <c r="I32" s="207"/>
      <c r="J32" s="207"/>
      <c r="K32" s="207"/>
      <c r="L32" s="207"/>
      <c r="M32" s="207"/>
      <c r="N32" s="207"/>
      <c r="O32" s="207"/>
      <c r="P32" s="207"/>
      <c r="Q32" s="207"/>
      <c r="R32" s="207"/>
      <c r="S32" s="207"/>
      <c r="T32" s="207"/>
      <c r="U32" s="207"/>
    </row>
    <row r="33" spans="1:21" ht="12.75" customHeight="1" x14ac:dyDescent="0.2">
      <c r="A33" s="106" t="s">
        <v>2377</v>
      </c>
      <c r="B33" s="85" t="s">
        <v>2378</v>
      </c>
      <c r="C33" s="202" t="s">
        <v>3134</v>
      </c>
      <c r="D33" s="218">
        <v>49201.26</v>
      </c>
      <c r="E33" s="207"/>
      <c r="F33" s="207"/>
      <c r="G33" s="207"/>
      <c r="H33" s="207"/>
      <c r="I33" s="207"/>
      <c r="J33" s="207"/>
      <c r="K33" s="207"/>
      <c r="L33" s="207"/>
      <c r="M33" s="207"/>
      <c r="N33" s="207"/>
      <c r="O33" s="207"/>
      <c r="P33" s="207"/>
      <c r="Q33" s="207"/>
      <c r="R33" s="207"/>
      <c r="S33" s="207"/>
      <c r="T33" s="207"/>
      <c r="U33" s="207"/>
    </row>
    <row r="34" spans="1:21" ht="12.75" customHeight="1" x14ac:dyDescent="0.2">
      <c r="A34" s="106" t="s">
        <v>2379</v>
      </c>
      <c r="B34" s="85" t="s">
        <v>2380</v>
      </c>
      <c r="C34" s="202" t="s">
        <v>3135</v>
      </c>
      <c r="D34" s="218">
        <v>157.5</v>
      </c>
      <c r="E34" s="236"/>
      <c r="F34" s="207"/>
      <c r="G34" s="207"/>
      <c r="H34" s="207"/>
      <c r="I34" s="207"/>
      <c r="J34" s="207"/>
      <c r="K34" s="207"/>
      <c r="L34" s="207"/>
      <c r="M34" s="207"/>
      <c r="N34" s="207"/>
      <c r="O34" s="207"/>
      <c r="P34" s="207"/>
      <c r="Q34" s="207"/>
      <c r="R34" s="207"/>
      <c r="S34" s="207"/>
      <c r="T34" s="207"/>
      <c r="U34" s="207"/>
    </row>
    <row r="35" spans="1:21" ht="12.75" customHeight="1" x14ac:dyDescent="0.2">
      <c r="A35" s="106" t="s">
        <v>2381</v>
      </c>
      <c r="B35" s="85" t="s">
        <v>2382</v>
      </c>
      <c r="C35" s="202" t="s">
        <v>3136</v>
      </c>
      <c r="D35" s="218">
        <v>368.05</v>
      </c>
      <c r="E35" s="207"/>
      <c r="F35" s="207"/>
      <c r="G35" s="207"/>
      <c r="H35" s="207"/>
      <c r="I35" s="207"/>
      <c r="J35" s="207"/>
      <c r="K35" s="207"/>
      <c r="L35" s="207"/>
      <c r="M35" s="207"/>
      <c r="N35" s="207"/>
      <c r="O35" s="207"/>
      <c r="P35" s="207"/>
      <c r="Q35" s="207"/>
      <c r="R35" s="207"/>
      <c r="S35" s="207"/>
      <c r="T35" s="207"/>
      <c r="U35" s="207"/>
    </row>
    <row r="36" spans="1:21" ht="12.75" customHeight="1" x14ac:dyDescent="0.2">
      <c r="A36" s="234" t="s">
        <v>2383</v>
      </c>
      <c r="B36" s="237" t="s">
        <v>3073</v>
      </c>
      <c r="C36" s="202" t="s">
        <v>3137</v>
      </c>
      <c r="D36" s="218">
        <v>3621.85</v>
      </c>
      <c r="E36" s="207"/>
      <c r="F36" s="207"/>
      <c r="G36" s="207"/>
      <c r="H36" s="207"/>
      <c r="I36" s="207"/>
      <c r="J36" s="207"/>
      <c r="K36" s="207"/>
      <c r="L36" s="207"/>
      <c r="M36" s="207"/>
      <c r="N36" s="207"/>
      <c r="O36" s="207"/>
      <c r="P36" s="207"/>
      <c r="Q36" s="207"/>
      <c r="R36" s="207"/>
      <c r="S36" s="207"/>
      <c r="T36" s="207"/>
      <c r="U36" s="207"/>
    </row>
    <row r="37" spans="1:21" ht="36" customHeight="1" x14ac:dyDescent="0.2">
      <c r="A37" s="234" t="s">
        <v>3106</v>
      </c>
      <c r="B37" s="237" t="s">
        <v>3138</v>
      </c>
      <c r="C37" s="202" t="s">
        <v>3139</v>
      </c>
      <c r="D37" s="235">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106" t="s">
        <v>3109</v>
      </c>
      <c r="B38" s="107" t="s">
        <v>3110</v>
      </c>
      <c r="C38" s="202" t="s">
        <v>3140</v>
      </c>
      <c r="D38" s="218">
        <v>0</v>
      </c>
      <c r="E38" s="207"/>
      <c r="F38" s="207"/>
      <c r="G38" s="207"/>
      <c r="H38" s="207"/>
      <c r="I38" s="207"/>
      <c r="J38" s="207"/>
      <c r="K38" s="207"/>
      <c r="L38" s="207"/>
      <c r="M38" s="207"/>
      <c r="N38" s="207"/>
      <c r="O38" s="207"/>
      <c r="P38" s="207"/>
      <c r="Q38" s="207"/>
      <c r="R38" s="207"/>
      <c r="S38" s="207"/>
      <c r="T38" s="207"/>
      <c r="U38" s="207"/>
    </row>
    <row r="39" spans="1:21" ht="12.75" customHeight="1" x14ac:dyDescent="0.2">
      <c r="A39" s="106" t="s">
        <v>3112</v>
      </c>
      <c r="B39" s="107" t="s">
        <v>2406</v>
      </c>
      <c r="C39" s="202" t="s">
        <v>3141</v>
      </c>
      <c r="D39" s="218">
        <v>0</v>
      </c>
      <c r="E39" s="207"/>
      <c r="F39" s="207"/>
      <c r="G39" s="207"/>
      <c r="H39" s="207"/>
      <c r="I39" s="207"/>
      <c r="J39" s="207"/>
      <c r="K39" s="207"/>
      <c r="L39" s="207"/>
      <c r="M39" s="207"/>
      <c r="N39" s="207"/>
      <c r="O39" s="207"/>
      <c r="P39" s="207"/>
      <c r="Q39" s="207"/>
      <c r="R39" s="207"/>
      <c r="S39" s="207"/>
      <c r="T39" s="207"/>
      <c r="U39" s="207"/>
    </row>
    <row r="40" spans="1:21" ht="12.75" customHeight="1" x14ac:dyDescent="0.2">
      <c r="A40" s="106" t="s">
        <v>3114</v>
      </c>
      <c r="B40" s="107" t="s">
        <v>2410</v>
      </c>
      <c r="C40" s="202" t="s">
        <v>3142</v>
      </c>
      <c r="D40" s="218">
        <v>0</v>
      </c>
      <c r="E40" s="207"/>
      <c r="F40" s="207"/>
      <c r="G40" s="207"/>
      <c r="H40" s="207"/>
      <c r="I40" s="207"/>
      <c r="J40" s="207"/>
      <c r="K40" s="207"/>
      <c r="L40" s="207"/>
      <c r="M40" s="207"/>
      <c r="N40" s="207"/>
      <c r="O40" s="207"/>
      <c r="P40" s="207"/>
      <c r="Q40" s="207"/>
      <c r="R40" s="207"/>
      <c r="S40" s="207"/>
      <c r="T40" s="207"/>
      <c r="U40" s="207"/>
    </row>
    <row r="41" spans="1:21" ht="24" customHeight="1" x14ac:dyDescent="0.2">
      <c r="A41" s="106" t="s">
        <v>3143</v>
      </c>
      <c r="B41" s="107" t="s">
        <v>3117</v>
      </c>
      <c r="C41" s="202" t="s">
        <v>3144</v>
      </c>
      <c r="D41" s="218">
        <v>0</v>
      </c>
      <c r="E41" s="207"/>
      <c r="F41" s="207"/>
      <c r="G41" s="207"/>
      <c r="H41" s="207"/>
      <c r="I41" s="207"/>
      <c r="J41" s="207"/>
      <c r="K41" s="207"/>
      <c r="L41" s="207"/>
      <c r="M41" s="207"/>
      <c r="N41" s="207"/>
      <c r="O41" s="207"/>
      <c r="P41" s="207"/>
      <c r="Q41" s="207"/>
      <c r="R41" s="207"/>
      <c r="S41" s="207"/>
      <c r="T41" s="207"/>
      <c r="U41" s="207"/>
    </row>
    <row r="42" spans="1:21" ht="24" customHeight="1" x14ac:dyDescent="0.2">
      <c r="A42" s="106" t="s">
        <v>3119</v>
      </c>
      <c r="B42" s="107" t="s">
        <v>3120</v>
      </c>
      <c r="C42" s="202" t="s">
        <v>3145</v>
      </c>
      <c r="D42" s="218">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8" t="s">
        <v>2477</v>
      </c>
      <c r="B43" s="169" t="s">
        <v>3122</v>
      </c>
      <c r="C43" s="169" t="s">
        <v>3146</v>
      </c>
      <c r="D43" s="140">
        <v>3935.85</v>
      </c>
      <c r="E43" s="236"/>
      <c r="F43" s="207"/>
      <c r="G43" s="207"/>
      <c r="H43" s="207"/>
      <c r="I43" s="207"/>
      <c r="J43" s="207"/>
      <c r="K43" s="207"/>
      <c r="L43" s="207"/>
      <c r="M43" s="207"/>
      <c r="N43" s="207"/>
      <c r="O43" s="207"/>
      <c r="P43" s="207"/>
      <c r="Q43" s="207"/>
      <c r="R43" s="207"/>
      <c r="S43" s="207"/>
      <c r="T43" s="207"/>
      <c r="U43" s="207"/>
    </row>
    <row r="44" spans="1:21" ht="24" customHeight="1" x14ac:dyDescent="0.2">
      <c r="A44" s="106"/>
      <c r="B44" s="237" t="s">
        <v>3147</v>
      </c>
      <c r="C44" s="202" t="s">
        <v>3148</v>
      </c>
      <c r="D44" s="235">
        <f>D5+D6-D25</f>
        <v>92480.510000000009</v>
      </c>
      <c r="E44" s="207"/>
      <c r="F44" s="207"/>
      <c r="G44" s="207"/>
      <c r="H44" s="207"/>
      <c r="I44" s="207"/>
      <c r="J44" s="207"/>
      <c r="K44" s="207"/>
      <c r="L44" s="207"/>
      <c r="M44" s="207"/>
      <c r="N44" s="207"/>
      <c r="O44" s="207"/>
      <c r="P44" s="207"/>
      <c r="Q44" s="207"/>
      <c r="R44" s="207"/>
      <c r="S44" s="207"/>
      <c r="T44" s="207"/>
      <c r="U44" s="207"/>
    </row>
    <row r="45" spans="1:21" ht="24" customHeight="1" x14ac:dyDescent="0.2">
      <c r="A45" s="234"/>
      <c r="B45" s="169" t="s">
        <v>3149</v>
      </c>
      <c r="C45" s="202" t="s">
        <v>3150</v>
      </c>
      <c r="D45" s="235">
        <f>D46+D51+D92+D97+D103</f>
        <v>8121.4900000000007</v>
      </c>
      <c r="E45" s="236"/>
      <c r="F45" s="207"/>
      <c r="G45" s="207"/>
      <c r="H45" s="207"/>
      <c r="I45" s="207"/>
      <c r="J45" s="207"/>
      <c r="K45" s="207"/>
      <c r="L45" s="207"/>
      <c r="M45" s="207"/>
      <c r="N45" s="207"/>
      <c r="O45" s="207"/>
      <c r="P45" s="207"/>
      <c r="Q45" s="207"/>
      <c r="R45" s="207"/>
      <c r="S45" s="207"/>
      <c r="T45" s="207"/>
      <c r="U45" s="207"/>
    </row>
    <row r="46" spans="1:21" ht="24" customHeight="1" x14ac:dyDescent="0.2">
      <c r="A46" s="106"/>
      <c r="B46" s="237" t="s">
        <v>3151</v>
      </c>
      <c r="C46" s="202" t="s">
        <v>3152</v>
      </c>
      <c r="D46" s="235">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4"/>
      <c r="B47" s="107" t="s">
        <v>3153</v>
      </c>
      <c r="C47" s="202" t="s">
        <v>3154</v>
      </c>
      <c r="D47" s="218">
        <v>0</v>
      </c>
      <c r="E47" s="207"/>
      <c r="F47" s="207"/>
      <c r="G47" s="207"/>
      <c r="H47" s="207"/>
      <c r="I47" s="207"/>
      <c r="J47" s="207"/>
      <c r="K47" s="207"/>
      <c r="L47" s="207"/>
      <c r="M47" s="207"/>
      <c r="N47" s="207"/>
      <c r="O47" s="207"/>
      <c r="P47" s="207"/>
      <c r="Q47" s="207"/>
      <c r="R47" s="207"/>
      <c r="S47" s="207"/>
      <c r="T47" s="207"/>
      <c r="U47" s="207"/>
    </row>
    <row r="48" spans="1:21" ht="12.75" customHeight="1" x14ac:dyDescent="0.2">
      <c r="A48" s="106"/>
      <c r="B48" s="107" t="s">
        <v>3155</v>
      </c>
      <c r="C48" s="202" t="s">
        <v>3156</v>
      </c>
      <c r="D48" s="218">
        <v>0</v>
      </c>
      <c r="E48" s="207"/>
      <c r="F48" s="207"/>
      <c r="G48" s="207"/>
      <c r="H48" s="207"/>
      <c r="I48" s="207"/>
      <c r="J48" s="207"/>
      <c r="K48" s="207"/>
      <c r="L48" s="207"/>
      <c r="M48" s="207"/>
      <c r="N48" s="207"/>
      <c r="O48" s="207"/>
      <c r="P48" s="207"/>
      <c r="Q48" s="207"/>
      <c r="R48" s="207"/>
      <c r="S48" s="207"/>
      <c r="T48" s="207"/>
      <c r="U48" s="207"/>
    </row>
    <row r="49" spans="1:21" ht="12.75" customHeight="1" x14ac:dyDescent="0.2">
      <c r="A49" s="106"/>
      <c r="B49" s="107" t="s">
        <v>3157</v>
      </c>
      <c r="C49" s="202" t="s">
        <v>3158</v>
      </c>
      <c r="D49" s="218">
        <v>0</v>
      </c>
      <c r="E49" s="207"/>
      <c r="F49" s="207"/>
      <c r="G49" s="207"/>
      <c r="H49" s="207"/>
      <c r="I49" s="207"/>
      <c r="J49" s="207"/>
      <c r="K49" s="207"/>
      <c r="L49" s="207"/>
      <c r="M49" s="207"/>
      <c r="N49" s="207"/>
      <c r="O49" s="207"/>
      <c r="P49" s="207"/>
      <c r="Q49" s="207"/>
      <c r="R49" s="207"/>
      <c r="S49" s="207"/>
      <c r="T49" s="207"/>
      <c r="U49" s="207"/>
    </row>
    <row r="50" spans="1:21" ht="12.75" customHeight="1" x14ac:dyDescent="0.2">
      <c r="A50" s="106"/>
      <c r="B50" s="107" t="s">
        <v>3159</v>
      </c>
      <c r="C50" s="202" t="s">
        <v>3160</v>
      </c>
      <c r="D50" s="218">
        <v>0</v>
      </c>
      <c r="E50" s="207"/>
      <c r="F50" s="207"/>
      <c r="G50" s="207"/>
      <c r="H50" s="207"/>
      <c r="I50" s="207"/>
      <c r="J50" s="207"/>
      <c r="K50" s="207"/>
      <c r="L50" s="207"/>
      <c r="M50" s="207"/>
      <c r="N50" s="207"/>
      <c r="O50" s="207"/>
      <c r="P50" s="207"/>
      <c r="Q50" s="207"/>
      <c r="R50" s="207"/>
      <c r="S50" s="207"/>
      <c r="T50" s="207"/>
      <c r="U50" s="207"/>
    </row>
    <row r="51" spans="1:21" ht="24" customHeight="1" x14ac:dyDescent="0.2">
      <c r="A51" s="234" t="s">
        <v>2345</v>
      </c>
      <c r="B51" s="169" t="s">
        <v>3161</v>
      </c>
      <c r="C51" s="202" t="s">
        <v>3162</v>
      </c>
      <c r="D51" s="235">
        <f>D52+D57+D62+D67+D72+D77+D82+D87</f>
        <v>7868.7000000000007</v>
      </c>
      <c r="E51" s="207"/>
      <c r="F51" s="207"/>
      <c r="G51" s="207"/>
      <c r="H51" s="207"/>
      <c r="I51" s="207"/>
      <c r="J51" s="207"/>
      <c r="K51" s="207"/>
      <c r="L51" s="207"/>
      <c r="M51" s="207"/>
      <c r="N51" s="207"/>
      <c r="O51" s="207"/>
      <c r="P51" s="207"/>
      <c r="Q51" s="207"/>
      <c r="R51" s="207"/>
      <c r="S51" s="207"/>
      <c r="T51" s="207"/>
      <c r="U51" s="207"/>
    </row>
    <row r="52" spans="1:21" ht="12.75" customHeight="1" x14ac:dyDescent="0.2">
      <c r="A52" s="234" t="s">
        <v>2347</v>
      </c>
      <c r="B52" s="237" t="s">
        <v>3163</v>
      </c>
      <c r="C52" s="202" t="s">
        <v>3164</v>
      </c>
      <c r="D52" s="235">
        <f>SUM(D53:D56)</f>
        <v>100</v>
      </c>
      <c r="E52" s="207"/>
      <c r="F52" s="207"/>
      <c r="G52" s="207"/>
      <c r="H52" s="207"/>
      <c r="I52" s="207"/>
      <c r="J52" s="207"/>
      <c r="K52" s="207"/>
      <c r="L52" s="207"/>
      <c r="M52" s="207"/>
      <c r="N52" s="207"/>
      <c r="O52" s="207"/>
      <c r="P52" s="207"/>
      <c r="Q52" s="207"/>
      <c r="R52" s="207"/>
      <c r="S52" s="207"/>
      <c r="T52" s="207"/>
      <c r="U52" s="207"/>
    </row>
    <row r="53" spans="1:21" ht="12.75" customHeight="1" x14ac:dyDescent="0.2">
      <c r="A53" s="106"/>
      <c r="B53" s="107" t="s">
        <v>3153</v>
      </c>
      <c r="C53" s="202" t="s">
        <v>3165</v>
      </c>
      <c r="D53" s="218">
        <v>100</v>
      </c>
      <c r="E53" s="207"/>
      <c r="F53" s="207"/>
      <c r="G53" s="207"/>
      <c r="H53" s="207"/>
      <c r="I53" s="207"/>
      <c r="J53" s="207"/>
      <c r="K53" s="207"/>
      <c r="L53" s="207"/>
      <c r="M53" s="207"/>
      <c r="N53" s="207"/>
      <c r="O53" s="207"/>
      <c r="P53" s="207"/>
      <c r="Q53" s="207"/>
      <c r="R53" s="207"/>
      <c r="S53" s="207"/>
      <c r="T53" s="207"/>
      <c r="U53" s="207"/>
    </row>
    <row r="54" spans="1:21" ht="12.75" customHeight="1" x14ac:dyDescent="0.2">
      <c r="A54" s="106"/>
      <c r="B54" s="107" t="s">
        <v>3155</v>
      </c>
      <c r="C54" s="202" t="s">
        <v>3166</v>
      </c>
      <c r="D54" s="218">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4"/>
      <c r="B55" s="107" t="s">
        <v>3157</v>
      </c>
      <c r="C55" s="202" t="s">
        <v>3167</v>
      </c>
      <c r="D55" s="218">
        <v>0</v>
      </c>
      <c r="E55" s="207"/>
      <c r="F55" s="207"/>
      <c r="G55" s="207"/>
      <c r="H55" s="207"/>
      <c r="I55" s="207"/>
      <c r="J55" s="207"/>
      <c r="K55" s="207"/>
      <c r="L55" s="207"/>
      <c r="M55" s="207"/>
      <c r="N55" s="207"/>
      <c r="O55" s="207"/>
      <c r="P55" s="207"/>
      <c r="Q55" s="207"/>
      <c r="R55" s="207"/>
      <c r="S55" s="207"/>
      <c r="T55" s="207"/>
      <c r="U55" s="207"/>
    </row>
    <row r="56" spans="1:21" ht="12.75" customHeight="1" x14ac:dyDescent="0.2">
      <c r="A56" s="106"/>
      <c r="B56" s="107" t="s">
        <v>3159</v>
      </c>
      <c r="C56" s="202" t="s">
        <v>3168</v>
      </c>
      <c r="D56" s="218">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4" t="s">
        <v>2349</v>
      </c>
      <c r="B57" s="237" t="s">
        <v>3169</v>
      </c>
      <c r="C57" s="202" t="s">
        <v>3170</v>
      </c>
      <c r="D57" s="235">
        <f>SUM(D58:D61)</f>
        <v>7768.7000000000007</v>
      </c>
      <c r="E57" s="207"/>
      <c r="F57" s="207"/>
      <c r="G57" s="207"/>
      <c r="H57" s="207"/>
      <c r="I57" s="207"/>
      <c r="J57" s="207"/>
      <c r="K57" s="207"/>
      <c r="L57" s="207"/>
      <c r="M57" s="207"/>
      <c r="N57" s="207"/>
      <c r="O57" s="207"/>
      <c r="P57" s="207"/>
      <c r="Q57" s="207"/>
      <c r="R57" s="207"/>
      <c r="S57" s="207"/>
      <c r="T57" s="207"/>
      <c r="U57" s="207"/>
    </row>
    <row r="58" spans="1:21" ht="12.75" customHeight="1" x14ac:dyDescent="0.2">
      <c r="A58" s="106"/>
      <c r="B58" s="107" t="s">
        <v>3153</v>
      </c>
      <c r="C58" s="202" t="s">
        <v>3171</v>
      </c>
      <c r="D58" s="218">
        <v>7741.31</v>
      </c>
      <c r="E58" s="207"/>
      <c r="F58" s="207"/>
      <c r="G58" s="207"/>
      <c r="H58" s="207"/>
      <c r="I58" s="207"/>
      <c r="J58" s="207"/>
      <c r="K58" s="207"/>
      <c r="L58" s="207"/>
      <c r="M58" s="207"/>
      <c r="N58" s="207"/>
      <c r="O58" s="207"/>
      <c r="P58" s="207"/>
      <c r="Q58" s="207"/>
      <c r="R58" s="207"/>
      <c r="S58" s="207"/>
      <c r="T58" s="207"/>
      <c r="U58" s="207"/>
    </row>
    <row r="59" spans="1:21" ht="12.75" customHeight="1" x14ac:dyDescent="0.2">
      <c r="A59" s="106"/>
      <c r="B59" s="107" t="s">
        <v>3155</v>
      </c>
      <c r="C59" s="202" t="s">
        <v>3172</v>
      </c>
      <c r="D59" s="218">
        <v>27.39</v>
      </c>
      <c r="E59" s="207"/>
      <c r="F59" s="207"/>
      <c r="G59" s="207"/>
      <c r="H59" s="207"/>
      <c r="I59" s="207"/>
      <c r="J59" s="207"/>
      <c r="K59" s="207"/>
      <c r="L59" s="207"/>
      <c r="M59" s="207"/>
      <c r="N59" s="207"/>
      <c r="O59" s="207"/>
      <c r="P59" s="207"/>
      <c r="Q59" s="207"/>
      <c r="R59" s="207"/>
      <c r="S59" s="207"/>
      <c r="T59" s="207"/>
      <c r="U59" s="207"/>
    </row>
    <row r="60" spans="1:21" ht="12.75" customHeight="1" x14ac:dyDescent="0.2">
      <c r="A60" s="106"/>
      <c r="B60" s="107" t="s">
        <v>3157</v>
      </c>
      <c r="C60" s="202" t="s">
        <v>3173</v>
      </c>
      <c r="D60" s="218">
        <v>0</v>
      </c>
      <c r="E60" s="207"/>
      <c r="F60" s="207"/>
      <c r="G60" s="207"/>
      <c r="H60" s="207"/>
      <c r="I60" s="207"/>
      <c r="J60" s="207"/>
      <c r="K60" s="207"/>
      <c r="L60" s="207"/>
      <c r="M60" s="207"/>
      <c r="N60" s="207"/>
      <c r="O60" s="207"/>
      <c r="P60" s="207"/>
      <c r="Q60" s="207"/>
      <c r="R60" s="207"/>
      <c r="S60" s="207"/>
      <c r="T60" s="207"/>
      <c r="U60" s="207"/>
    </row>
    <row r="61" spans="1:21" ht="12.75" customHeight="1" x14ac:dyDescent="0.2">
      <c r="A61" s="106"/>
      <c r="B61" s="107" t="s">
        <v>3159</v>
      </c>
      <c r="C61" s="202" t="s">
        <v>3174</v>
      </c>
      <c r="D61" s="218">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4" t="s">
        <v>2351</v>
      </c>
      <c r="B62" s="237" t="s">
        <v>3175</v>
      </c>
      <c r="C62" s="202" t="s">
        <v>3176</v>
      </c>
      <c r="D62" s="235">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106"/>
      <c r="B63" s="107" t="s">
        <v>3153</v>
      </c>
      <c r="C63" s="202" t="s">
        <v>3177</v>
      </c>
      <c r="D63" s="218">
        <v>0</v>
      </c>
      <c r="E63" s="207"/>
      <c r="F63" s="207"/>
      <c r="G63" s="207"/>
      <c r="H63" s="207"/>
      <c r="I63" s="207"/>
      <c r="J63" s="207"/>
      <c r="K63" s="207"/>
      <c r="L63" s="207"/>
      <c r="M63" s="207"/>
      <c r="N63" s="207"/>
      <c r="O63" s="207"/>
      <c r="P63" s="207"/>
      <c r="Q63" s="207"/>
      <c r="R63" s="207"/>
      <c r="S63" s="207"/>
      <c r="T63" s="207"/>
      <c r="U63" s="207"/>
    </row>
    <row r="64" spans="1:21" ht="12.75" customHeight="1" x14ac:dyDescent="0.2">
      <c r="A64" s="106"/>
      <c r="B64" s="107" t="s">
        <v>3155</v>
      </c>
      <c r="C64" s="202" t="s">
        <v>3178</v>
      </c>
      <c r="D64" s="218">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4"/>
      <c r="B65" s="107" t="s">
        <v>3157</v>
      </c>
      <c r="C65" s="202" t="s">
        <v>3179</v>
      </c>
      <c r="D65" s="218">
        <v>0</v>
      </c>
      <c r="E65" s="207"/>
      <c r="F65" s="207"/>
      <c r="G65" s="207"/>
      <c r="H65" s="207"/>
      <c r="I65" s="207"/>
      <c r="J65" s="207"/>
      <c r="K65" s="207"/>
      <c r="L65" s="207"/>
      <c r="M65" s="207"/>
      <c r="N65" s="207"/>
      <c r="O65" s="207"/>
      <c r="P65" s="207"/>
      <c r="Q65" s="207"/>
      <c r="R65" s="207"/>
      <c r="S65" s="207"/>
      <c r="T65" s="207"/>
      <c r="U65" s="207"/>
    </row>
    <row r="66" spans="1:21" ht="12.75" customHeight="1" x14ac:dyDescent="0.2">
      <c r="A66" s="106"/>
      <c r="B66" s="107" t="s">
        <v>3159</v>
      </c>
      <c r="C66" s="202" t="s">
        <v>3180</v>
      </c>
      <c r="D66" s="218">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4" t="s">
        <v>2359</v>
      </c>
      <c r="B67" s="237" t="s">
        <v>3181</v>
      </c>
      <c r="C67" s="202" t="s">
        <v>3182</v>
      </c>
      <c r="D67" s="235">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106"/>
      <c r="B68" s="107" t="s">
        <v>3153</v>
      </c>
      <c r="C68" s="202" t="s">
        <v>3183</v>
      </c>
      <c r="D68" s="218">
        <v>0</v>
      </c>
      <c r="E68" s="207"/>
      <c r="F68" s="207"/>
      <c r="G68" s="207"/>
      <c r="H68" s="207"/>
      <c r="I68" s="207"/>
      <c r="J68" s="207"/>
      <c r="K68" s="207"/>
      <c r="L68" s="207"/>
      <c r="M68" s="207"/>
      <c r="N68" s="207"/>
      <c r="O68" s="207"/>
      <c r="P68" s="207"/>
      <c r="Q68" s="207"/>
      <c r="R68" s="207"/>
      <c r="S68" s="207"/>
      <c r="T68" s="207"/>
      <c r="U68" s="207"/>
    </row>
    <row r="69" spans="1:21" ht="12.75" customHeight="1" x14ac:dyDescent="0.2">
      <c r="A69" s="106"/>
      <c r="B69" s="107" t="s">
        <v>3155</v>
      </c>
      <c r="C69" s="202" t="s">
        <v>3184</v>
      </c>
      <c r="D69" s="218">
        <v>0</v>
      </c>
      <c r="E69" s="207"/>
      <c r="F69" s="207"/>
      <c r="G69" s="207"/>
      <c r="H69" s="207"/>
      <c r="I69" s="207"/>
      <c r="J69" s="207"/>
      <c r="K69" s="207"/>
      <c r="L69" s="207"/>
      <c r="M69" s="207"/>
      <c r="N69" s="207"/>
      <c r="O69" s="207"/>
      <c r="P69" s="207"/>
      <c r="Q69" s="207"/>
      <c r="R69" s="207"/>
      <c r="S69" s="207"/>
      <c r="T69" s="207"/>
      <c r="U69" s="207"/>
    </row>
    <row r="70" spans="1:21" ht="12.75" customHeight="1" x14ac:dyDescent="0.2">
      <c r="A70" s="106"/>
      <c r="B70" s="107" t="s">
        <v>3157</v>
      </c>
      <c r="C70" s="202" t="s">
        <v>3185</v>
      </c>
      <c r="D70" s="218">
        <v>0</v>
      </c>
      <c r="E70" s="207"/>
      <c r="F70" s="207"/>
      <c r="G70" s="207"/>
      <c r="H70" s="207"/>
      <c r="I70" s="207"/>
      <c r="J70" s="207"/>
      <c r="K70" s="207"/>
      <c r="L70" s="207"/>
      <c r="M70" s="207"/>
      <c r="N70" s="207"/>
      <c r="O70" s="207"/>
      <c r="P70" s="207"/>
      <c r="Q70" s="207"/>
      <c r="R70" s="207"/>
      <c r="S70" s="207"/>
      <c r="T70" s="207"/>
      <c r="U70" s="207"/>
    </row>
    <row r="71" spans="1:21" ht="12.75" customHeight="1" x14ac:dyDescent="0.2">
      <c r="A71" s="106"/>
      <c r="B71" s="107" t="s">
        <v>3159</v>
      </c>
      <c r="C71" s="202" t="s">
        <v>3186</v>
      </c>
      <c r="D71" s="218">
        <v>0</v>
      </c>
      <c r="E71" s="207"/>
      <c r="F71" s="207"/>
      <c r="G71" s="207"/>
      <c r="H71" s="207"/>
      <c r="I71" s="207"/>
      <c r="J71" s="207"/>
      <c r="K71" s="207"/>
      <c r="L71" s="207"/>
      <c r="M71" s="207"/>
      <c r="N71" s="207"/>
      <c r="O71" s="207"/>
      <c r="P71" s="207"/>
      <c r="Q71" s="207"/>
      <c r="R71" s="207"/>
      <c r="S71" s="207"/>
      <c r="T71" s="207"/>
      <c r="U71" s="207"/>
    </row>
    <row r="72" spans="1:21" ht="24" customHeight="1" x14ac:dyDescent="0.2">
      <c r="A72" s="234" t="s">
        <v>2361</v>
      </c>
      <c r="B72" s="169" t="s">
        <v>3187</v>
      </c>
      <c r="C72" s="202" t="s">
        <v>3188</v>
      </c>
      <c r="D72" s="235">
        <f>SUM(D73:D76)</f>
        <v>0</v>
      </c>
      <c r="E72" s="236"/>
      <c r="F72" s="207"/>
      <c r="G72" s="207"/>
      <c r="H72" s="207"/>
      <c r="I72" s="207"/>
      <c r="J72" s="207"/>
      <c r="K72" s="207"/>
      <c r="L72" s="207"/>
      <c r="M72" s="207"/>
      <c r="N72" s="207"/>
      <c r="O72" s="207"/>
      <c r="P72" s="207"/>
      <c r="Q72" s="207"/>
      <c r="R72" s="207"/>
      <c r="S72" s="207"/>
      <c r="T72" s="207"/>
      <c r="U72" s="207"/>
    </row>
    <row r="73" spans="1:21" ht="12.75" customHeight="1" x14ac:dyDescent="0.2">
      <c r="A73" s="106"/>
      <c r="B73" s="107" t="s">
        <v>3153</v>
      </c>
      <c r="C73" s="202" t="s">
        <v>3189</v>
      </c>
      <c r="D73" s="218">
        <v>0</v>
      </c>
      <c r="E73" s="207"/>
      <c r="F73" s="207"/>
      <c r="G73" s="207"/>
      <c r="H73" s="207"/>
      <c r="I73" s="207"/>
      <c r="J73" s="207"/>
      <c r="K73" s="207"/>
      <c r="L73" s="207"/>
      <c r="M73" s="207"/>
      <c r="N73" s="207"/>
      <c r="O73" s="207"/>
      <c r="P73" s="207"/>
      <c r="Q73" s="207"/>
      <c r="R73" s="207"/>
      <c r="S73" s="207"/>
      <c r="T73" s="207"/>
      <c r="U73" s="207"/>
    </row>
    <row r="74" spans="1:21" ht="12.75" customHeight="1" x14ac:dyDescent="0.2">
      <c r="A74" s="106"/>
      <c r="B74" s="107" t="s">
        <v>3155</v>
      </c>
      <c r="C74" s="202" t="s">
        <v>3190</v>
      </c>
      <c r="D74" s="218">
        <v>0</v>
      </c>
      <c r="E74" s="207"/>
      <c r="F74" s="207"/>
      <c r="G74" s="207"/>
      <c r="H74" s="207"/>
      <c r="I74" s="207"/>
      <c r="J74" s="207"/>
      <c r="K74" s="207"/>
      <c r="L74" s="207"/>
      <c r="M74" s="207"/>
      <c r="N74" s="207"/>
      <c r="O74" s="207"/>
      <c r="P74" s="207"/>
      <c r="Q74" s="207"/>
      <c r="R74" s="207"/>
      <c r="S74" s="207"/>
      <c r="T74" s="207"/>
      <c r="U74" s="207"/>
    </row>
    <row r="75" spans="1:21" ht="12.75" customHeight="1" x14ac:dyDescent="0.2">
      <c r="A75" s="106"/>
      <c r="B75" s="107" t="s">
        <v>3157</v>
      </c>
      <c r="C75" s="202" t="s">
        <v>3191</v>
      </c>
      <c r="D75" s="218">
        <v>0</v>
      </c>
      <c r="E75" s="207"/>
      <c r="F75" s="207"/>
      <c r="G75" s="207"/>
      <c r="H75" s="207"/>
      <c r="I75" s="207"/>
      <c r="J75" s="207"/>
      <c r="K75" s="207"/>
      <c r="L75" s="207"/>
      <c r="M75" s="207"/>
      <c r="N75" s="207"/>
      <c r="O75" s="207"/>
      <c r="P75" s="207"/>
      <c r="Q75" s="207"/>
      <c r="R75" s="207"/>
      <c r="S75" s="207"/>
      <c r="T75" s="207"/>
      <c r="U75" s="207"/>
    </row>
    <row r="76" spans="1:21" ht="12.75" customHeight="1" x14ac:dyDescent="0.2">
      <c r="A76" s="106"/>
      <c r="B76" s="107" t="s">
        <v>3159</v>
      </c>
      <c r="C76" s="202" t="s">
        <v>3192</v>
      </c>
      <c r="D76" s="218">
        <v>0</v>
      </c>
      <c r="E76" s="207"/>
      <c r="F76" s="207"/>
      <c r="G76" s="207"/>
      <c r="H76" s="207"/>
      <c r="I76" s="207"/>
      <c r="J76" s="207"/>
      <c r="K76" s="207"/>
      <c r="L76" s="207"/>
      <c r="M76" s="207"/>
      <c r="N76" s="207"/>
      <c r="O76" s="207"/>
      <c r="P76" s="207"/>
      <c r="Q76" s="207"/>
      <c r="R76" s="207"/>
      <c r="S76" s="207"/>
      <c r="T76" s="207"/>
      <c r="U76" s="207"/>
    </row>
    <row r="77" spans="1:21" ht="24" customHeight="1" x14ac:dyDescent="0.2">
      <c r="A77" s="234" t="s">
        <v>2377</v>
      </c>
      <c r="B77" s="237" t="s">
        <v>3193</v>
      </c>
      <c r="C77" s="202" t="s">
        <v>3194</v>
      </c>
      <c r="D77" s="235">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106"/>
      <c r="B78" s="107" t="s">
        <v>3153</v>
      </c>
      <c r="C78" s="202" t="s">
        <v>3195</v>
      </c>
      <c r="D78" s="218">
        <v>0</v>
      </c>
      <c r="E78" s="207"/>
      <c r="F78" s="207"/>
      <c r="G78" s="207"/>
      <c r="H78" s="207"/>
      <c r="I78" s="207"/>
      <c r="J78" s="207"/>
      <c r="K78" s="207"/>
      <c r="L78" s="207"/>
      <c r="M78" s="207"/>
      <c r="N78" s="207"/>
      <c r="O78" s="207"/>
      <c r="P78" s="207"/>
      <c r="Q78" s="207"/>
      <c r="R78" s="207"/>
      <c r="S78" s="207"/>
      <c r="T78" s="207"/>
      <c r="U78" s="207"/>
    </row>
    <row r="79" spans="1:21" ht="12.75" customHeight="1" x14ac:dyDescent="0.2">
      <c r="A79" s="106"/>
      <c r="B79" s="107" t="s">
        <v>3155</v>
      </c>
      <c r="C79" s="202" t="s">
        <v>3196</v>
      </c>
      <c r="D79" s="218">
        <v>0</v>
      </c>
      <c r="E79" s="207"/>
      <c r="F79" s="207"/>
      <c r="G79" s="207"/>
      <c r="H79" s="207"/>
      <c r="I79" s="207"/>
      <c r="J79" s="207"/>
      <c r="K79" s="207"/>
      <c r="L79" s="207"/>
      <c r="M79" s="207"/>
      <c r="N79" s="207"/>
      <c r="O79" s="207"/>
      <c r="P79" s="207"/>
      <c r="Q79" s="207"/>
      <c r="R79" s="207"/>
      <c r="S79" s="207"/>
      <c r="T79" s="207"/>
      <c r="U79" s="207"/>
    </row>
    <row r="80" spans="1:21" ht="12.75" customHeight="1" x14ac:dyDescent="0.2">
      <c r="A80" s="106"/>
      <c r="B80" s="107" t="s">
        <v>3157</v>
      </c>
      <c r="C80" s="202" t="s">
        <v>3197</v>
      </c>
      <c r="D80" s="218">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4"/>
      <c r="B81" s="107" t="s">
        <v>3159</v>
      </c>
      <c r="C81" s="202" t="s">
        <v>3198</v>
      </c>
      <c r="D81" s="218">
        <v>0</v>
      </c>
      <c r="E81" s="207"/>
      <c r="F81" s="207"/>
      <c r="G81" s="207"/>
      <c r="H81" s="207"/>
      <c r="I81" s="207"/>
      <c r="J81" s="207"/>
      <c r="K81" s="207"/>
      <c r="L81" s="207"/>
      <c r="M81" s="207"/>
      <c r="N81" s="207"/>
      <c r="O81" s="207"/>
      <c r="P81" s="207"/>
      <c r="Q81" s="207"/>
      <c r="R81" s="207"/>
      <c r="S81" s="207"/>
      <c r="T81" s="207"/>
      <c r="U81" s="207"/>
    </row>
    <row r="82" spans="1:21" ht="24" customHeight="1" x14ac:dyDescent="0.2">
      <c r="A82" s="234" t="s">
        <v>2379</v>
      </c>
      <c r="B82" s="239" t="s">
        <v>3199</v>
      </c>
      <c r="C82" s="202" t="s">
        <v>3200</v>
      </c>
      <c r="D82" s="235">
        <f>SUM(D83:D86)</f>
        <v>0</v>
      </c>
      <c r="E82" s="236"/>
      <c r="F82" s="207"/>
      <c r="G82" s="207"/>
      <c r="H82" s="207"/>
      <c r="I82" s="207"/>
      <c r="J82" s="207"/>
      <c r="K82" s="207"/>
      <c r="L82" s="207"/>
      <c r="M82" s="207"/>
      <c r="N82" s="207"/>
      <c r="O82" s="207"/>
      <c r="P82" s="207"/>
      <c r="Q82" s="207"/>
      <c r="R82" s="207"/>
      <c r="S82" s="207"/>
      <c r="T82" s="207"/>
      <c r="U82" s="207"/>
    </row>
    <row r="83" spans="1:21" ht="12.75" customHeight="1" x14ac:dyDescent="0.2">
      <c r="A83" s="234"/>
      <c r="B83" s="107" t="s">
        <v>3153</v>
      </c>
      <c r="C83" s="202" t="s">
        <v>3201</v>
      </c>
      <c r="D83" s="218">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4"/>
      <c r="B84" s="107" t="s">
        <v>3155</v>
      </c>
      <c r="C84" s="202" t="s">
        <v>3202</v>
      </c>
      <c r="D84" s="218">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4"/>
      <c r="B85" s="107" t="s">
        <v>3157</v>
      </c>
      <c r="C85" s="202" t="s">
        <v>3203</v>
      </c>
      <c r="D85" s="218">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4"/>
      <c r="B86" s="107" t="s">
        <v>3159</v>
      </c>
      <c r="C86" s="202" t="s">
        <v>3204</v>
      </c>
      <c r="D86" s="218">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4" t="s">
        <v>2381</v>
      </c>
      <c r="B87" s="240" t="s">
        <v>3205</v>
      </c>
      <c r="C87" s="202" t="s">
        <v>3206</v>
      </c>
      <c r="D87" s="235">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4"/>
      <c r="B88" s="107" t="s">
        <v>3153</v>
      </c>
      <c r="C88" s="202" t="s">
        <v>3207</v>
      </c>
      <c r="D88" s="218">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4"/>
      <c r="B89" s="107" t="s">
        <v>3155</v>
      </c>
      <c r="C89" s="202" t="s">
        <v>3208</v>
      </c>
      <c r="D89" s="218">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4"/>
      <c r="B90" s="107" t="s">
        <v>3157</v>
      </c>
      <c r="C90" s="202" t="s">
        <v>3209</v>
      </c>
      <c r="D90" s="218">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4"/>
      <c r="B91" s="107" t="s">
        <v>3159</v>
      </c>
      <c r="C91" s="202" t="s">
        <v>3210</v>
      </c>
      <c r="D91" s="218">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4" t="s">
        <v>2383</v>
      </c>
      <c r="B92" s="237" t="s">
        <v>3211</v>
      </c>
      <c r="C92" s="202" t="s">
        <v>3212</v>
      </c>
      <c r="D92" s="235">
        <f>SUM(D93:D96)</f>
        <v>252.79</v>
      </c>
      <c r="E92" s="207"/>
      <c r="F92" s="207"/>
      <c r="G92" s="207"/>
      <c r="H92" s="207"/>
      <c r="I92" s="207"/>
      <c r="J92" s="207"/>
      <c r="K92" s="207"/>
      <c r="L92" s="207"/>
      <c r="M92" s="207"/>
      <c r="N92" s="207"/>
      <c r="O92" s="207"/>
      <c r="P92" s="207"/>
      <c r="Q92" s="207"/>
      <c r="R92" s="207"/>
      <c r="S92" s="207"/>
      <c r="T92" s="207"/>
      <c r="U92" s="207"/>
    </row>
    <row r="93" spans="1:21" ht="12.75" customHeight="1" x14ac:dyDescent="0.2">
      <c r="A93" s="234"/>
      <c r="B93" s="107" t="s">
        <v>3153</v>
      </c>
      <c r="C93" s="202" t="s">
        <v>3213</v>
      </c>
      <c r="D93" s="218">
        <v>252.79</v>
      </c>
      <c r="E93" s="207"/>
      <c r="F93" s="207"/>
      <c r="G93" s="207"/>
      <c r="H93" s="207"/>
      <c r="I93" s="207"/>
      <c r="J93" s="207"/>
      <c r="K93" s="207"/>
      <c r="L93" s="207"/>
      <c r="M93" s="207"/>
      <c r="N93" s="207"/>
      <c r="O93" s="207"/>
      <c r="P93" s="207"/>
      <c r="Q93" s="207"/>
      <c r="R93" s="207"/>
      <c r="S93" s="207"/>
      <c r="T93" s="207"/>
      <c r="U93" s="207"/>
    </row>
    <row r="94" spans="1:21" ht="12.75" customHeight="1" x14ac:dyDescent="0.2">
      <c r="A94" s="234"/>
      <c r="B94" s="107" t="s">
        <v>3155</v>
      </c>
      <c r="C94" s="202" t="s">
        <v>3214</v>
      </c>
      <c r="D94" s="218">
        <v>0</v>
      </c>
      <c r="E94" s="207"/>
      <c r="F94" s="207"/>
      <c r="G94" s="207"/>
      <c r="H94" s="207"/>
      <c r="I94" s="207"/>
      <c r="J94" s="207"/>
      <c r="K94" s="207"/>
      <c r="L94" s="207"/>
      <c r="M94" s="207"/>
      <c r="N94" s="207"/>
      <c r="O94" s="207"/>
      <c r="P94" s="207"/>
      <c r="Q94" s="207"/>
      <c r="R94" s="207"/>
      <c r="S94" s="207"/>
      <c r="T94" s="207"/>
      <c r="U94" s="207"/>
    </row>
    <row r="95" spans="1:21" ht="12.75" customHeight="1" x14ac:dyDescent="0.2">
      <c r="A95" s="106"/>
      <c r="B95" s="107" t="s">
        <v>3157</v>
      </c>
      <c r="C95" s="202" t="s">
        <v>3215</v>
      </c>
      <c r="D95" s="218">
        <v>0</v>
      </c>
      <c r="E95" s="207"/>
      <c r="F95" s="207"/>
      <c r="G95" s="207"/>
      <c r="H95" s="207"/>
      <c r="I95" s="207"/>
      <c r="J95" s="207"/>
      <c r="K95" s="207"/>
      <c r="L95" s="207"/>
      <c r="M95" s="207"/>
      <c r="N95" s="207"/>
      <c r="O95" s="207"/>
      <c r="P95" s="207"/>
      <c r="Q95" s="207"/>
      <c r="R95" s="207"/>
      <c r="S95" s="207"/>
      <c r="T95" s="207"/>
      <c r="U95" s="207"/>
    </row>
    <row r="96" spans="1:21" ht="12.75" customHeight="1" x14ac:dyDescent="0.2">
      <c r="A96" s="106"/>
      <c r="B96" s="107" t="s">
        <v>3159</v>
      </c>
      <c r="C96" s="202" t="s">
        <v>3216</v>
      </c>
      <c r="D96" s="218">
        <v>0</v>
      </c>
      <c r="E96" s="207"/>
      <c r="F96" s="207"/>
      <c r="G96" s="207"/>
      <c r="H96" s="207"/>
      <c r="I96" s="207"/>
      <c r="J96" s="207"/>
      <c r="K96" s="207"/>
      <c r="L96" s="207"/>
      <c r="M96" s="207"/>
      <c r="N96" s="207"/>
      <c r="O96" s="207"/>
      <c r="P96" s="207"/>
      <c r="Q96" s="207"/>
      <c r="R96" s="207"/>
      <c r="S96" s="207"/>
      <c r="T96" s="207"/>
      <c r="U96" s="207"/>
    </row>
    <row r="97" spans="1:21" ht="36" customHeight="1" x14ac:dyDescent="0.2">
      <c r="A97" s="234" t="s">
        <v>3106</v>
      </c>
      <c r="B97" s="237" t="s">
        <v>3217</v>
      </c>
      <c r="C97" s="202" t="s">
        <v>3218</v>
      </c>
      <c r="D97" s="235">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106" t="s">
        <v>3109</v>
      </c>
      <c r="B98" s="107" t="s">
        <v>3110</v>
      </c>
      <c r="C98" s="202" t="s">
        <v>3219</v>
      </c>
      <c r="D98" s="218">
        <v>0</v>
      </c>
      <c r="E98" s="207"/>
      <c r="F98" s="207"/>
      <c r="G98" s="207"/>
      <c r="H98" s="207"/>
      <c r="I98" s="207"/>
      <c r="J98" s="207"/>
      <c r="K98" s="207"/>
      <c r="L98" s="207"/>
      <c r="M98" s="207"/>
      <c r="N98" s="207"/>
      <c r="O98" s="207"/>
      <c r="P98" s="207"/>
      <c r="Q98" s="207"/>
      <c r="R98" s="207"/>
      <c r="S98" s="207"/>
      <c r="T98" s="207"/>
      <c r="U98" s="207"/>
    </row>
    <row r="99" spans="1:21" ht="12.75" customHeight="1" x14ac:dyDescent="0.2">
      <c r="A99" s="106" t="s">
        <v>3112</v>
      </c>
      <c r="B99" s="107" t="s">
        <v>2406</v>
      </c>
      <c r="C99" s="202" t="s">
        <v>3220</v>
      </c>
      <c r="D99" s="218">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106" t="s">
        <v>3114</v>
      </c>
      <c r="B100" s="107" t="s">
        <v>2410</v>
      </c>
      <c r="C100" s="202" t="s">
        <v>3221</v>
      </c>
      <c r="D100" s="218">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106" t="s">
        <v>3143</v>
      </c>
      <c r="B101" s="107" t="s">
        <v>3117</v>
      </c>
      <c r="C101" s="202" t="s">
        <v>3222</v>
      </c>
      <c r="D101" s="218">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106" t="s">
        <v>3119</v>
      </c>
      <c r="B102" s="107" t="s">
        <v>3120</v>
      </c>
      <c r="C102" s="202" t="s">
        <v>3223</v>
      </c>
      <c r="D102" s="218">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8" t="s">
        <v>2477</v>
      </c>
      <c r="B103" s="169" t="s">
        <v>3122</v>
      </c>
      <c r="C103" s="169" t="s">
        <v>3224</v>
      </c>
      <c r="D103" s="140">
        <v>0</v>
      </c>
      <c r="E103" s="236"/>
      <c r="F103" s="207"/>
      <c r="G103" s="207"/>
      <c r="H103" s="207"/>
      <c r="I103" s="207"/>
      <c r="J103" s="207"/>
      <c r="K103" s="207"/>
      <c r="L103" s="207"/>
      <c r="M103" s="207"/>
      <c r="N103" s="207"/>
      <c r="O103" s="207"/>
      <c r="P103" s="207"/>
      <c r="Q103" s="207"/>
      <c r="R103" s="207"/>
      <c r="S103" s="207"/>
      <c r="T103" s="207"/>
      <c r="U103" s="207"/>
    </row>
    <row r="104" spans="1:21" ht="24" customHeight="1" x14ac:dyDescent="0.2">
      <c r="A104" s="234"/>
      <c r="B104" s="169" t="s">
        <v>3225</v>
      </c>
      <c r="C104" s="202" t="s">
        <v>3226</v>
      </c>
      <c r="D104" s="235">
        <f>SUM(D105:D109)</f>
        <v>84359.02</v>
      </c>
      <c r="E104" s="236"/>
      <c r="F104" s="207"/>
      <c r="G104" s="207"/>
      <c r="H104" s="207"/>
      <c r="I104" s="207"/>
      <c r="J104" s="207"/>
      <c r="K104" s="207"/>
      <c r="L104" s="207"/>
      <c r="M104" s="207"/>
      <c r="N104" s="207"/>
      <c r="O104" s="207"/>
      <c r="P104" s="207"/>
      <c r="Q104" s="207"/>
      <c r="R104" s="207"/>
      <c r="S104" s="207"/>
      <c r="T104" s="207"/>
      <c r="U104" s="207"/>
    </row>
    <row r="105" spans="1:21" ht="12.75" customHeight="1" x14ac:dyDescent="0.2">
      <c r="A105" s="106"/>
      <c r="B105" s="107" t="s">
        <v>3091</v>
      </c>
      <c r="C105" s="202" t="s">
        <v>3227</v>
      </c>
      <c r="D105" s="218">
        <v>84359.02</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106" t="s">
        <v>2345</v>
      </c>
      <c r="B106" s="107" t="s">
        <v>3071</v>
      </c>
      <c r="C106" s="202" t="s">
        <v>3228</v>
      </c>
      <c r="D106" s="218">
        <v>0</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106" t="s">
        <v>2383</v>
      </c>
      <c r="B107" s="107" t="s">
        <v>3073</v>
      </c>
      <c r="C107" s="202" t="s">
        <v>3229</v>
      </c>
      <c r="D107" s="218">
        <v>0</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106" t="s">
        <v>3106</v>
      </c>
      <c r="B108" s="107" t="s">
        <v>3230</v>
      </c>
      <c r="C108" s="202" t="s">
        <v>3231</v>
      </c>
      <c r="D108" s="218">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2477</v>
      </c>
      <c r="B109" s="141" t="s">
        <v>3122</v>
      </c>
      <c r="C109" s="186" t="s">
        <v>3232</v>
      </c>
      <c r="D109" s="142">
        <v>0</v>
      </c>
      <c r="E109" s="236"/>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1"/>
      <c r="D110" s="207"/>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07"/>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21"/>
      <c r="B114" s="221"/>
      <c r="C114" s="243"/>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21"/>
      <c r="B115" s="221"/>
      <c r="C115" s="243"/>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21"/>
      <c r="B116" s="221"/>
      <c r="C116" s="243"/>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21"/>
      <c r="B117" s="221"/>
      <c r="C117" s="243"/>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21"/>
      <c r="B118" s="221"/>
      <c r="C118" s="243"/>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21"/>
      <c r="B119" s="221"/>
      <c r="C119" s="243"/>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21"/>
      <c r="B120" s="221"/>
      <c r="C120" s="243"/>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21"/>
      <c r="B121" s="221"/>
      <c r="C121" s="243"/>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21"/>
      <c r="B122" s="221"/>
      <c r="C122" s="243"/>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21"/>
      <c r="B123" s="221"/>
      <c r="C123" s="243"/>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21"/>
      <c r="B124" s="221"/>
      <c r="C124" s="243"/>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21"/>
      <c r="B125" s="221"/>
      <c r="C125" s="243"/>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21"/>
      <c r="B126" s="221"/>
      <c r="C126" s="243"/>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21"/>
      <c r="B127" s="221"/>
      <c r="C127" s="243"/>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21"/>
      <c r="B128" s="221"/>
      <c r="C128" s="243"/>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21"/>
      <c r="B129" s="221"/>
      <c r="C129" s="243"/>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21"/>
      <c r="B130" s="221"/>
      <c r="C130" s="243"/>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21"/>
      <c r="B131" s="221"/>
      <c r="C131" s="243"/>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21"/>
      <c r="B132" s="221"/>
      <c r="C132" s="243"/>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21"/>
      <c r="B133" s="221"/>
      <c r="C133" s="243"/>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21"/>
      <c r="B134" s="221"/>
      <c r="C134" s="243"/>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21"/>
      <c r="B135" s="221"/>
      <c r="C135" s="243"/>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21"/>
      <c r="B136" s="221"/>
      <c r="C136" s="243"/>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21"/>
      <c r="B137" s="221"/>
      <c r="C137" s="243"/>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21"/>
      <c r="B138" s="221"/>
      <c r="C138" s="243"/>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21"/>
      <c r="B139" s="221"/>
      <c r="C139" s="243"/>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21"/>
      <c r="B140" s="221"/>
      <c r="C140" s="243"/>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21"/>
      <c r="B141" s="221"/>
      <c r="C141" s="243"/>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21"/>
      <c r="B142" s="221"/>
      <c r="C142" s="243"/>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21"/>
      <c r="B143" s="221"/>
      <c r="C143" s="243"/>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21"/>
      <c r="B144" s="221"/>
      <c r="C144" s="243"/>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21"/>
      <c r="B145" s="221"/>
      <c r="C145" s="243"/>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21"/>
      <c r="B146" s="221"/>
      <c r="C146" s="243"/>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21"/>
      <c r="B147" s="221"/>
      <c r="C147" s="243"/>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21"/>
      <c r="B148" s="221"/>
      <c r="C148" s="243"/>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1"/>
      <c r="B149" s="221"/>
      <c r="C149" s="243"/>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1"/>
      <c r="B150" s="221"/>
      <c r="C150" s="243"/>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1"/>
      <c r="B151" s="221"/>
      <c r="C151" s="243"/>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1"/>
      <c r="B152" s="221"/>
      <c r="C152" s="243"/>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1"/>
      <c r="B153" s="221"/>
      <c r="C153" s="243"/>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1"/>
      <c r="B154" s="221"/>
      <c r="C154" s="243"/>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1"/>
      <c r="B155" s="221"/>
      <c r="C155" s="243"/>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1"/>
      <c r="B156" s="221"/>
      <c r="C156" s="243"/>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1"/>
      <c r="B157" s="221"/>
      <c r="C157" s="243"/>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1"/>
      <c r="B158" s="221"/>
      <c r="C158" s="243"/>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1"/>
      <c r="B159" s="221"/>
      <c r="C159" s="243"/>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1"/>
      <c r="B160" s="221"/>
      <c r="C160" s="243"/>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1"/>
      <c r="B161" s="221"/>
      <c r="C161" s="243"/>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1"/>
      <c r="B162" s="221"/>
      <c r="C162" s="243"/>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1"/>
      <c r="B163" s="221"/>
      <c r="C163" s="243"/>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1"/>
      <c r="B164" s="221"/>
      <c r="C164" s="243"/>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1"/>
      <c r="B165" s="221"/>
      <c r="C165" s="243"/>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1"/>
      <c r="B166" s="221"/>
      <c r="C166" s="243"/>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1"/>
      <c r="B167" s="221"/>
      <c r="C167" s="243"/>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1"/>
      <c r="B168" s="221"/>
      <c r="C168" s="243"/>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1"/>
      <c r="B169" s="221"/>
      <c r="C169" s="243"/>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1"/>
      <c r="B170" s="221"/>
      <c r="C170" s="243"/>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1"/>
      <c r="B171" s="221"/>
      <c r="C171" s="243"/>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1"/>
      <c r="B172" s="221"/>
      <c r="C172" s="243"/>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1"/>
      <c r="B173" s="221"/>
      <c r="C173" s="243"/>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1"/>
      <c r="B174" s="221"/>
      <c r="C174" s="243"/>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1"/>
      <c r="B175" s="221"/>
      <c r="C175" s="243"/>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1"/>
      <c r="B176" s="221"/>
      <c r="C176" s="243"/>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1"/>
      <c r="B177" s="221"/>
      <c r="C177" s="243"/>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1"/>
      <c r="B178" s="221"/>
      <c r="C178" s="243"/>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1"/>
      <c r="B179" s="221"/>
      <c r="C179" s="243"/>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1"/>
      <c r="B180" s="221"/>
      <c r="C180" s="243"/>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1"/>
      <c r="B181" s="221"/>
      <c r="C181" s="243"/>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1"/>
      <c r="B182" s="221"/>
      <c r="C182" s="243"/>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1"/>
      <c r="B183" s="221"/>
      <c r="C183" s="243"/>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1"/>
      <c r="B184" s="221"/>
      <c r="C184" s="243"/>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1"/>
      <c r="B185" s="221"/>
      <c r="C185" s="243"/>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1"/>
      <c r="B186" s="221"/>
      <c r="C186" s="243"/>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1"/>
      <c r="B187" s="221"/>
      <c r="C187" s="243"/>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1"/>
      <c r="B188" s="221"/>
      <c r="C188" s="243"/>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1"/>
      <c r="B189" s="221"/>
      <c r="C189" s="243"/>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1"/>
      <c r="B190" s="221"/>
      <c r="C190" s="243"/>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1"/>
      <c r="B191" s="221"/>
      <c r="C191" s="243"/>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1"/>
      <c r="B192" s="221"/>
      <c r="C192" s="243"/>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1"/>
      <c r="B193" s="221"/>
      <c r="C193" s="243"/>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1"/>
      <c r="B194" s="221"/>
      <c r="C194" s="243"/>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1"/>
      <c r="B195" s="221"/>
      <c r="C195" s="243"/>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1"/>
      <c r="B196" s="221"/>
      <c r="C196" s="243"/>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1"/>
      <c r="B197" s="221"/>
      <c r="C197" s="243"/>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1"/>
      <c r="B198" s="221"/>
      <c r="C198" s="243"/>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1"/>
      <c r="B199" s="221"/>
      <c r="C199" s="243"/>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1"/>
      <c r="B200" s="221"/>
      <c r="C200" s="243"/>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1"/>
      <c r="B201" s="221"/>
      <c r="C201" s="243"/>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1"/>
      <c r="B202" s="221"/>
      <c r="C202" s="243"/>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1"/>
      <c r="B203" s="221"/>
      <c r="C203" s="243"/>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1"/>
      <c r="B204" s="221"/>
      <c r="C204" s="243"/>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1"/>
      <c r="B205" s="221"/>
      <c r="C205" s="243"/>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1"/>
      <c r="B206" s="221"/>
      <c r="C206" s="243"/>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1"/>
      <c r="B207" s="221"/>
      <c r="C207" s="243"/>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1"/>
      <c r="B208" s="221"/>
      <c r="C208" s="243"/>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1"/>
      <c r="B209" s="221"/>
      <c r="C209" s="243"/>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1"/>
      <c r="B210" s="221"/>
      <c r="C210" s="243"/>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1"/>
      <c r="B211" s="221"/>
      <c r="C211" s="243"/>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1"/>
      <c r="B212" s="221"/>
      <c r="C212" s="243"/>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1"/>
      <c r="B213" s="221"/>
      <c r="C213" s="243"/>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1"/>
      <c r="B214" s="221"/>
      <c r="C214" s="243"/>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1"/>
      <c r="B215" s="221"/>
      <c r="C215" s="243"/>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1"/>
      <c r="B216" s="221"/>
      <c r="C216" s="243"/>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1"/>
      <c r="B217" s="221"/>
      <c r="C217" s="243"/>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1"/>
      <c r="B218" s="221"/>
      <c r="C218" s="243"/>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1"/>
      <c r="B219" s="221"/>
      <c r="C219" s="243"/>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1"/>
      <c r="B220" s="221"/>
      <c r="C220" s="243"/>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1"/>
      <c r="B221" s="221"/>
      <c r="C221" s="243"/>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1"/>
      <c r="B222" s="221"/>
      <c r="C222" s="243"/>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1"/>
      <c r="B223" s="221"/>
      <c r="C223" s="243"/>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1"/>
      <c r="B224" s="221"/>
      <c r="C224" s="243"/>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1"/>
      <c r="B225" s="221"/>
      <c r="C225" s="243"/>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1"/>
      <c r="B226" s="221"/>
      <c r="C226" s="243"/>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1"/>
      <c r="B227" s="221"/>
      <c r="C227" s="243"/>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1"/>
      <c r="B228" s="221"/>
      <c r="C228" s="243"/>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1"/>
      <c r="B229" s="221"/>
      <c r="C229" s="243"/>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1"/>
      <c r="B230" s="221"/>
      <c r="C230" s="243"/>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1"/>
      <c r="B231" s="221"/>
      <c r="C231" s="243"/>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1"/>
      <c r="B232" s="221"/>
      <c r="C232" s="243"/>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1"/>
      <c r="B233" s="221"/>
      <c r="C233" s="243"/>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1"/>
      <c r="B234" s="221"/>
      <c r="C234" s="243"/>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1"/>
      <c r="B235" s="221"/>
      <c r="C235" s="243"/>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1"/>
      <c r="B236" s="221"/>
      <c r="C236" s="243"/>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1"/>
      <c r="B237" s="221"/>
      <c r="C237" s="243"/>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1"/>
      <c r="B238" s="221"/>
      <c r="C238" s="243"/>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1"/>
      <c r="B239" s="221"/>
      <c r="C239" s="243"/>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1"/>
      <c r="B240" s="221"/>
      <c r="C240" s="243"/>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1"/>
      <c r="B241" s="221"/>
      <c r="C241" s="243"/>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1"/>
      <c r="B242" s="221"/>
      <c r="C242" s="243"/>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1"/>
      <c r="B243" s="221"/>
      <c r="C243" s="243"/>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1"/>
      <c r="B244" s="221"/>
      <c r="C244" s="243"/>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1"/>
      <c r="B245" s="221"/>
      <c r="C245" s="243"/>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1"/>
      <c r="B246" s="221"/>
      <c r="C246" s="243"/>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1"/>
      <c r="B247" s="221"/>
      <c r="C247" s="243"/>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1"/>
      <c r="B248" s="221"/>
      <c r="C248" s="243"/>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21"/>
      <c r="B249" s="221"/>
      <c r="C249" s="243"/>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21"/>
      <c r="B250" s="221"/>
      <c r="C250" s="243"/>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21"/>
      <c r="B251" s="221"/>
      <c r="C251" s="243"/>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21"/>
      <c r="B252" s="221"/>
      <c r="C252" s="243"/>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21"/>
      <c r="B253" s="221"/>
      <c r="C253" s="243"/>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21"/>
      <c r="B254" s="221"/>
      <c r="C254" s="243"/>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21"/>
      <c r="B255" s="221"/>
      <c r="C255" s="243"/>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21"/>
      <c r="B256" s="221"/>
      <c r="C256" s="243"/>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21"/>
      <c r="B257" s="221"/>
      <c r="C257" s="243"/>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21"/>
      <c r="B258" s="221"/>
      <c r="C258" s="243"/>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21"/>
      <c r="B259" s="221"/>
      <c r="C259" s="243"/>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21"/>
      <c r="B260" s="221"/>
      <c r="C260" s="243"/>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21"/>
      <c r="B261" s="221"/>
      <c r="C261" s="243"/>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21"/>
      <c r="B262" s="221"/>
      <c r="C262" s="243"/>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21"/>
      <c r="B263" s="221"/>
      <c r="C263" s="243"/>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21"/>
      <c r="B264" s="221"/>
      <c r="C264" s="243"/>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21"/>
      <c r="B265" s="221"/>
      <c r="C265" s="243"/>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21"/>
      <c r="B266" s="221"/>
      <c r="C266" s="243"/>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21"/>
      <c r="B267" s="221"/>
      <c r="C267" s="243"/>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21"/>
      <c r="B268" s="221"/>
      <c r="C268" s="243"/>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21"/>
      <c r="B269" s="221"/>
      <c r="C269" s="243"/>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21"/>
      <c r="B270" s="221"/>
      <c r="C270" s="243"/>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21"/>
      <c r="B271" s="221"/>
      <c r="C271" s="243"/>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21"/>
      <c r="B272" s="221"/>
      <c r="C272" s="243"/>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21"/>
      <c r="B273" s="221"/>
      <c r="C273" s="243"/>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21"/>
      <c r="B274" s="221"/>
      <c r="C274" s="243"/>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21"/>
      <c r="B275" s="221"/>
      <c r="C275" s="243"/>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21"/>
      <c r="B276" s="221"/>
      <c r="C276" s="243"/>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21"/>
      <c r="B277" s="221"/>
      <c r="C277" s="243"/>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21"/>
      <c r="B278" s="221"/>
      <c r="C278" s="243"/>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21"/>
      <c r="B279" s="221"/>
      <c r="C279" s="243"/>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21"/>
      <c r="B280" s="221"/>
      <c r="C280" s="243"/>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21"/>
      <c r="B281" s="221"/>
      <c r="C281" s="243"/>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21"/>
      <c r="B282" s="221"/>
      <c r="C282" s="243"/>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21"/>
      <c r="B283" s="221"/>
      <c r="C283" s="243"/>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21"/>
      <c r="B284" s="221"/>
      <c r="C284" s="243"/>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21"/>
      <c r="B285" s="221"/>
      <c r="C285" s="243"/>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21"/>
      <c r="B286" s="221"/>
      <c r="C286" s="243"/>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21"/>
      <c r="B287" s="221"/>
      <c r="C287" s="243"/>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21"/>
      <c r="B288" s="221"/>
      <c r="C288" s="243"/>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21"/>
      <c r="B289" s="221"/>
      <c r="C289" s="243"/>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21"/>
      <c r="B290" s="221"/>
      <c r="C290" s="243"/>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21"/>
      <c r="B291" s="221"/>
      <c r="C291" s="243"/>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21"/>
      <c r="B292" s="221"/>
      <c r="C292" s="243"/>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21"/>
      <c r="B293" s="221"/>
      <c r="C293" s="243"/>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21"/>
      <c r="B294" s="221"/>
      <c r="C294" s="243"/>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21"/>
      <c r="B295" s="221"/>
      <c r="C295" s="243"/>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21"/>
      <c r="B296" s="221"/>
      <c r="C296" s="243"/>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21"/>
      <c r="B297" s="221"/>
      <c r="C297" s="243"/>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21"/>
      <c r="B298" s="221"/>
      <c r="C298" s="243"/>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21"/>
      <c r="B299" s="221"/>
      <c r="C299" s="243"/>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21"/>
      <c r="B300" s="221"/>
      <c r="C300" s="243"/>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21"/>
      <c r="B301" s="221"/>
      <c r="C301" s="243"/>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21"/>
      <c r="B302" s="221"/>
      <c r="C302" s="243"/>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21"/>
      <c r="B303" s="221"/>
      <c r="C303" s="243"/>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21"/>
      <c r="B304" s="221"/>
      <c r="C304" s="243"/>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21"/>
      <c r="B305" s="221"/>
      <c r="C305" s="243"/>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21"/>
      <c r="B306" s="221"/>
      <c r="C306" s="243"/>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21"/>
      <c r="B307" s="221"/>
      <c r="C307" s="243"/>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17" sqref="C1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10629</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46" t="s">
        <v>3480</v>
      </c>
      <c r="D236" s="255"/>
      <c r="E236" s="146">
        <f t="shared" si="13"/>
        <v>0</v>
      </c>
      <c r="F236" s="146">
        <f t="shared" si="14"/>
        <v>1</v>
      </c>
      <c r="G236" s="146"/>
      <c r="H236" s="146"/>
      <c r="I236" s="146"/>
      <c r="J236" s="146"/>
      <c r="K236" s="146"/>
      <c r="L236" s="146">
        <f>IF(AND('PR-RAS'!D117&gt;0,SUM('PR-RAS'!D723:'PR-RAS'!D726)=0),1,0)</f>
        <v>0</v>
      </c>
      <c r="M236" s="146">
        <f>IF(AND('PR-RAS'!E117&gt;0,SUM('PR-RAS'!E723:'PR-RAS'!E726)=0),1,0)</f>
        <v>1</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0</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Romina Miletić</cp:lastModifiedBy>
  <cp:lastPrinted>2026-02-12T16:40:25Z</cp:lastPrinted>
  <dcterms:created xsi:type="dcterms:W3CDTF">2022-04-01T05:14:30Z</dcterms:created>
  <dcterms:modified xsi:type="dcterms:W3CDTF">2026-02-21T08:10:31Z</dcterms:modified>
</cp:coreProperties>
</file>